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X:\컴활수정섬네일\▶컴활1급 실기 수업자료\01_스프레드시트(엑셀)\완성\"/>
    </mc:Choice>
  </mc:AlternateContent>
  <xr:revisionPtr revIDLastSave="0" documentId="13_ncr:1_{32769EE4-7BD0-4A0B-AFB8-A9CC0983E44B}" xr6:coauthVersionLast="47" xr6:coauthVersionMax="47" xr10:uidLastSave="{00000000-0000-0000-0000-000000000000}"/>
  <bookViews>
    <workbookView xWindow="11303" yWindow="1320" windowWidth="30060" windowHeight="15143" xr2:uid="{00000000-000D-0000-FFFF-FFFF00000000}"/>
  </bookViews>
  <sheets>
    <sheet name="통계1" sheetId="6" r:id="rId1"/>
    <sheet name="통계2" sheetId="16" r:id="rId2"/>
    <sheet name="계산작업-4" sheetId="14" r:id="rId3"/>
    <sheet name="수학삼각" sheetId="17" r:id="rId4"/>
    <sheet name="계산작업-5" sheetId="15" r:id="rId5"/>
    <sheet name="계산작업-4(완성)" sheetId="18" r:id="rId6"/>
    <sheet name="계산작업-5(완성)" sheetId="1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9" l="1"/>
  <c r="I16" i="19"/>
  <c r="I17" i="19"/>
  <c r="I18" i="19"/>
  <c r="I19" i="19"/>
  <c r="I20" i="19"/>
  <c r="I21" i="19"/>
  <c r="I22" i="19"/>
  <c r="I14" i="19"/>
  <c r="D15" i="19"/>
  <c r="D16" i="19"/>
  <c r="D17" i="19"/>
  <c r="D18" i="19"/>
  <c r="D19" i="19"/>
  <c r="D20" i="19"/>
  <c r="D21" i="19"/>
  <c r="D14" i="19"/>
  <c r="I4" i="19"/>
  <c r="I5" i="19"/>
  <c r="I6" i="19"/>
  <c r="I7" i="19"/>
  <c r="I8" i="19"/>
  <c r="I9" i="19"/>
  <c r="I3" i="19"/>
  <c r="D10" i="19"/>
  <c r="G27" i="18"/>
  <c r="J22" i="18"/>
  <c r="C26" i="18"/>
  <c r="C27" i="18"/>
  <c r="C28" i="18"/>
  <c r="B27" i="18"/>
  <c r="B28" i="18"/>
  <c r="B26" i="18"/>
  <c r="K4" i="18"/>
  <c r="K5" i="18"/>
  <c r="K6" i="18"/>
  <c r="K7" i="18"/>
  <c r="K8" i="18"/>
  <c r="K9" i="18"/>
  <c r="K3" i="18"/>
  <c r="D4" i="18"/>
  <c r="D5" i="18"/>
  <c r="D6" i="18"/>
  <c r="D7" i="18"/>
  <c r="D8" i="18"/>
  <c r="D9" i="18"/>
  <c r="D3" i="18"/>
  <c r="J21" i="18"/>
  <c r="J20" i="18"/>
  <c r="J19" i="18"/>
  <c r="J18" i="18"/>
  <c r="J17" i="18"/>
  <c r="J16" i="18"/>
  <c r="J15" i="18"/>
  <c r="J14" i="18"/>
  <c r="J13" i="18"/>
  <c r="J13" i="14"/>
  <c r="J14" i="14"/>
  <c r="J15" i="14"/>
  <c r="J16" i="14"/>
  <c r="J17" i="14"/>
  <c r="J18" i="14"/>
  <c r="J19" i="14"/>
  <c r="J20" i="14"/>
  <c r="J21" i="14"/>
</calcChain>
</file>

<file path=xl/sharedStrings.xml><?xml version="1.0" encoding="utf-8"?>
<sst xmlns="http://schemas.openxmlformats.org/spreadsheetml/2006/main" count="399" uniqueCount="225">
  <si>
    <t>기본급</t>
  </si>
  <si>
    <t>김민수</t>
    <phoneticPr fontId="2" type="noConversion"/>
  </si>
  <si>
    <t>이름</t>
    <phoneticPr fontId="2" type="noConversion"/>
  </si>
  <si>
    <t>코드</t>
    <phoneticPr fontId="2" type="noConversion"/>
  </si>
  <si>
    <t>C</t>
    <phoneticPr fontId="2" type="noConversion"/>
  </si>
  <si>
    <t>B</t>
    <phoneticPr fontId="2" type="noConversion"/>
  </si>
  <si>
    <t>A</t>
    <phoneticPr fontId="2" type="noConversion"/>
  </si>
  <si>
    <t>2월</t>
    <phoneticPr fontId="2" type="noConversion"/>
  </si>
  <si>
    <t>1월</t>
    <phoneticPr fontId="2" type="noConversion"/>
  </si>
  <si>
    <t>[표4] 구분별 개수</t>
    <phoneticPr fontId="2" type="noConversion"/>
  </si>
  <si>
    <t>조건 값의 평균</t>
    <phoneticPr fontId="2" type="noConversion"/>
  </si>
  <si>
    <t>9A-40</t>
    <phoneticPr fontId="2" type="noConversion"/>
  </si>
  <si>
    <t>테이크아웃</t>
    <phoneticPr fontId="2" type="noConversion"/>
  </si>
  <si>
    <t>허브티</t>
    <phoneticPr fontId="2" type="noConversion"/>
  </si>
  <si>
    <t>2B-22</t>
    <phoneticPr fontId="2" type="noConversion"/>
  </si>
  <si>
    <t>그린티라떼</t>
    <phoneticPr fontId="2" type="noConversion"/>
  </si>
  <si>
    <t>8A-58</t>
    <phoneticPr fontId="2" type="noConversion"/>
  </si>
  <si>
    <t>매장</t>
    <phoneticPr fontId="2" type="noConversion"/>
  </si>
  <si>
    <t>망고주스</t>
    <phoneticPr fontId="2" type="noConversion"/>
  </si>
  <si>
    <t>9B-22</t>
    <phoneticPr fontId="2" type="noConversion"/>
  </si>
  <si>
    <t>카푸치노</t>
    <phoneticPr fontId="2" type="noConversion"/>
  </si>
  <si>
    <t>3C-20</t>
    <phoneticPr fontId="2" type="noConversion"/>
  </si>
  <si>
    <t>요거트</t>
    <phoneticPr fontId="2" type="noConversion"/>
  </si>
  <si>
    <t>7B-28</t>
    <phoneticPr fontId="2" type="noConversion"/>
  </si>
  <si>
    <t>아이스크림</t>
    <phoneticPr fontId="2" type="noConversion"/>
  </si>
  <si>
    <t>3A-33</t>
    <phoneticPr fontId="2" type="noConversion"/>
  </si>
  <si>
    <t>아메리카노</t>
    <phoneticPr fontId="2" type="noConversion"/>
  </si>
  <si>
    <t>3C-88</t>
    <phoneticPr fontId="2" type="noConversion"/>
  </si>
  <si>
    <t>카페라떼</t>
    <phoneticPr fontId="2" type="noConversion"/>
  </si>
  <si>
    <t>2B-53</t>
    <phoneticPr fontId="2" type="noConversion"/>
  </si>
  <si>
    <t>아이스티</t>
    <phoneticPr fontId="2" type="noConversion"/>
  </si>
  <si>
    <t>1A-22</t>
    <phoneticPr fontId="2" type="noConversion"/>
  </si>
  <si>
    <t>판매총액</t>
    <phoneticPr fontId="2" type="noConversion"/>
  </si>
  <si>
    <t>판매량</t>
    <phoneticPr fontId="2" type="noConversion"/>
  </si>
  <si>
    <t>판매가</t>
    <phoneticPr fontId="2" type="noConversion"/>
  </si>
  <si>
    <t>구분</t>
    <phoneticPr fontId="2" type="noConversion"/>
  </si>
  <si>
    <t>음료명</t>
    <phoneticPr fontId="2" type="noConversion"/>
  </si>
  <si>
    <t>과목코드</t>
    <phoneticPr fontId="2" type="noConversion"/>
  </si>
  <si>
    <t>[표5] 음료 판매 현황</t>
    <phoneticPr fontId="2" type="noConversion"/>
  </si>
  <si>
    <t>[표3] 시험 응시자</t>
    <phoneticPr fontId="2" type="noConversion"/>
  </si>
  <si>
    <t>비회원</t>
    <phoneticPr fontId="4" type="noConversion"/>
  </si>
  <si>
    <t>C-248</t>
    <phoneticPr fontId="4" type="noConversion"/>
  </si>
  <si>
    <t>한가희</t>
    <phoneticPr fontId="4" type="noConversion"/>
  </si>
  <si>
    <t>정회원</t>
    <phoneticPr fontId="2" type="noConversion"/>
  </si>
  <si>
    <t>A-111</t>
    <phoneticPr fontId="4" type="noConversion"/>
  </si>
  <si>
    <t>이수지</t>
    <phoneticPr fontId="4" type="noConversion"/>
  </si>
  <si>
    <t>특별회원</t>
    <phoneticPr fontId="2" type="noConversion"/>
  </si>
  <si>
    <t>B-243</t>
    <phoneticPr fontId="4" type="noConversion"/>
  </si>
  <si>
    <t>송윤아</t>
    <phoneticPr fontId="4" type="noConversion"/>
  </si>
  <si>
    <t>E-535</t>
    <phoneticPr fontId="4" type="noConversion"/>
  </si>
  <si>
    <t>이나래</t>
    <phoneticPr fontId="4" type="noConversion"/>
  </si>
  <si>
    <t>D-248</t>
    <phoneticPr fontId="4" type="noConversion"/>
  </si>
  <si>
    <t>임사배</t>
    <phoneticPr fontId="4" type="noConversion"/>
  </si>
  <si>
    <t>B-333</t>
    <phoneticPr fontId="4" type="noConversion"/>
  </si>
  <si>
    <t>최영주</t>
    <phoneticPr fontId="4" type="noConversion"/>
  </si>
  <si>
    <t>A-212</t>
    <phoneticPr fontId="4" type="noConversion"/>
  </si>
  <si>
    <t>김아름</t>
    <phoneticPr fontId="4" type="noConversion"/>
  </si>
  <si>
    <t>할인액</t>
    <phoneticPr fontId="4" type="noConversion"/>
  </si>
  <si>
    <t>수량</t>
    <phoneticPr fontId="4" type="noConversion"/>
  </si>
  <si>
    <t>정가</t>
    <phoneticPr fontId="4" type="noConversion"/>
  </si>
  <si>
    <t>포인트</t>
    <phoneticPr fontId="4" type="noConversion"/>
  </si>
  <si>
    <t>구분</t>
    <phoneticPr fontId="4" type="noConversion"/>
  </si>
  <si>
    <t>상품코드</t>
    <phoneticPr fontId="4" type="noConversion"/>
  </si>
  <si>
    <t>등수</t>
    <phoneticPr fontId="4" type="noConversion"/>
  </si>
  <si>
    <t>기록</t>
    <phoneticPr fontId="4" type="noConversion"/>
  </si>
  <si>
    <t>참가자</t>
    <phoneticPr fontId="4" type="noConversion"/>
  </si>
  <si>
    <t>번호</t>
    <phoneticPr fontId="4" type="noConversion"/>
  </si>
  <si>
    <t>[표2] 판매현황</t>
    <phoneticPr fontId="4" type="noConversion"/>
  </si>
  <si>
    <t>[표1] 마라톤 대회</t>
    <phoneticPr fontId="4" type="noConversion"/>
  </si>
  <si>
    <t>박재민</t>
    <phoneticPr fontId="2" type="noConversion"/>
  </si>
  <si>
    <t>NV0024</t>
    <phoneticPr fontId="2" type="noConversion"/>
  </si>
  <si>
    <t>유효승</t>
    <phoneticPr fontId="2" type="noConversion"/>
  </si>
  <si>
    <t>NV0023</t>
    <phoneticPr fontId="2" type="noConversion"/>
  </si>
  <si>
    <t>송은빈</t>
    <phoneticPr fontId="2" type="noConversion"/>
  </si>
  <si>
    <t>NV0079</t>
    <phoneticPr fontId="2" type="noConversion"/>
  </si>
  <si>
    <t>박다현</t>
    <phoneticPr fontId="2" type="noConversion"/>
  </si>
  <si>
    <t>NV0088</t>
    <phoneticPr fontId="2" type="noConversion"/>
  </si>
  <si>
    <t>이상운</t>
    <phoneticPr fontId="2" type="noConversion"/>
  </si>
  <si>
    <t>NV0017</t>
    <phoneticPr fontId="2" type="noConversion"/>
  </si>
  <si>
    <t>김지헌</t>
    <phoneticPr fontId="2" type="noConversion"/>
  </si>
  <si>
    <t>NV0033</t>
    <phoneticPr fontId="2" type="noConversion"/>
  </si>
  <si>
    <t>이하랑</t>
    <phoneticPr fontId="2" type="noConversion"/>
  </si>
  <si>
    <t>NV0057</t>
    <phoneticPr fontId="2" type="noConversion"/>
  </si>
  <si>
    <t>김성수</t>
    <phoneticPr fontId="2" type="noConversion"/>
  </si>
  <si>
    <t>NV0075</t>
    <phoneticPr fontId="2" type="noConversion"/>
  </si>
  <si>
    <t>성과금</t>
  </si>
  <si>
    <t>호봉</t>
  </si>
  <si>
    <t>사원명</t>
  </si>
  <si>
    <t>환산</t>
    <phoneticPr fontId="2" type="noConversion"/>
  </si>
  <si>
    <t>감상시간(분)</t>
    <phoneticPr fontId="2" type="noConversion"/>
  </si>
  <si>
    <t>대여일</t>
    <phoneticPr fontId="2" type="noConversion"/>
  </si>
  <si>
    <t>DVD코드</t>
    <phoneticPr fontId="2" type="noConversion"/>
  </si>
  <si>
    <t>[표4] 성과금 지급</t>
    <phoneticPr fontId="2" type="noConversion"/>
  </si>
  <si>
    <t>[표3] DVD 목록</t>
    <phoneticPr fontId="2" type="noConversion"/>
  </si>
  <si>
    <t>160분 이상-8세이상 예매량 합계</t>
    <phoneticPr fontId="2" type="noConversion"/>
  </si>
  <si>
    <t>오렌지</t>
    <phoneticPr fontId="2" type="noConversion"/>
  </si>
  <si>
    <t>8세이상</t>
    <phoneticPr fontId="2" type="noConversion"/>
  </si>
  <si>
    <t>브로드웨이42번가</t>
    <phoneticPr fontId="2" type="noConversion"/>
  </si>
  <si>
    <t>체리</t>
    <phoneticPr fontId="2" type="noConversion"/>
  </si>
  <si>
    <t>백범</t>
    <phoneticPr fontId="2" type="noConversion"/>
  </si>
  <si>
    <t>키위</t>
    <phoneticPr fontId="2" type="noConversion"/>
  </si>
  <si>
    <t>13세이상</t>
    <phoneticPr fontId="2" type="noConversion"/>
  </si>
  <si>
    <t>더 모먼트</t>
    <phoneticPr fontId="2" type="noConversion"/>
  </si>
  <si>
    <t>귤</t>
    <phoneticPr fontId="2" type="noConversion"/>
  </si>
  <si>
    <t>15세이상</t>
    <phoneticPr fontId="2" type="noConversion"/>
  </si>
  <si>
    <t>베어 더 뮤지컬</t>
    <phoneticPr fontId="2" type="noConversion"/>
  </si>
  <si>
    <t>수박</t>
    <phoneticPr fontId="2" type="noConversion"/>
  </si>
  <si>
    <t>14세이상</t>
    <phoneticPr fontId="2" type="noConversion"/>
  </si>
  <si>
    <t>렌트</t>
    <phoneticPr fontId="2" type="noConversion"/>
  </si>
  <si>
    <t>사과</t>
    <phoneticPr fontId="2" type="noConversion"/>
  </si>
  <si>
    <t>모차르트</t>
    <phoneticPr fontId="2" type="noConversion"/>
  </si>
  <si>
    <t>망고</t>
    <phoneticPr fontId="2" type="noConversion"/>
  </si>
  <si>
    <t>오페라의 유령</t>
    <phoneticPr fontId="2" type="noConversion"/>
  </si>
  <si>
    <t>상자(나머지)</t>
    <phoneticPr fontId="2" type="noConversion"/>
  </si>
  <si>
    <t>상자당개수</t>
    <phoneticPr fontId="2" type="noConversion"/>
  </si>
  <si>
    <t>총개수</t>
    <phoneticPr fontId="2" type="noConversion"/>
  </si>
  <si>
    <t>과일명</t>
    <phoneticPr fontId="2" type="noConversion"/>
  </si>
  <si>
    <t>예매량</t>
    <phoneticPr fontId="2" type="noConversion"/>
  </si>
  <si>
    <t>관람등급</t>
    <phoneticPr fontId="2" type="noConversion"/>
  </si>
  <si>
    <t>시간</t>
    <phoneticPr fontId="2" type="noConversion"/>
  </si>
  <si>
    <t>뮤지컬명</t>
    <phoneticPr fontId="2" type="noConversion"/>
  </si>
  <si>
    <t>[표2] 과일 보유현황</t>
    <phoneticPr fontId="2" type="noConversion"/>
  </si>
  <si>
    <t>[표1] 뮤지컬 예매 현황</t>
    <phoneticPr fontId="2" type="noConversion"/>
  </si>
  <si>
    <t>국어</t>
  </si>
  <si>
    <t>영어</t>
  </si>
  <si>
    <t>수학</t>
  </si>
  <si>
    <t>평균</t>
  </si>
  <si>
    <t>최대값(MAX)</t>
    <phoneticPr fontId="2" type="noConversion"/>
  </si>
  <si>
    <t>최솟값(MIN)</t>
    <phoneticPr fontId="2" type="noConversion"/>
  </si>
  <si>
    <t>합계(SUM)</t>
    <phoneticPr fontId="2" type="noConversion"/>
  </si>
  <si>
    <t>평균(AVERAGE)</t>
    <phoneticPr fontId="2" type="noConversion"/>
  </si>
  <si>
    <t>:-)</t>
    <phoneticPr fontId="2" type="noConversion"/>
  </si>
  <si>
    <t>숫자 개수(COUNT)</t>
    <phoneticPr fontId="2" type="noConversion"/>
  </si>
  <si>
    <t>비어있지 않은 개수
(COUNTA)</t>
    <phoneticPr fontId="2" type="noConversion"/>
  </si>
  <si>
    <t>비어있는 셀의 개수
(COUNTBLANK)</t>
    <phoneticPr fontId="2" type="noConversion"/>
  </si>
  <si>
    <t>2번째 큰수(LARGE)</t>
    <phoneticPr fontId="2" type="noConversion"/>
  </si>
  <si>
    <t>최솟값(SMALL)</t>
    <phoneticPr fontId="2" type="noConversion"/>
  </si>
  <si>
    <t>=SUM(B2:B8)</t>
    <phoneticPr fontId="2" type="noConversion"/>
  </si>
  <si>
    <t>=AVERAGE(B2:B8)</t>
    <phoneticPr fontId="2" type="noConversion"/>
  </si>
  <si>
    <t>=MAX(B2:B8)</t>
    <phoneticPr fontId="2" type="noConversion"/>
  </si>
  <si>
    <t>=MIN(B2:B8)</t>
    <phoneticPr fontId="2" type="noConversion"/>
  </si>
  <si>
    <t>=LARGE(B2:B8,2)</t>
    <phoneticPr fontId="2" type="noConversion"/>
  </si>
  <si>
    <t>=SMALL(B2:B8,1)</t>
    <phoneticPr fontId="2" type="noConversion"/>
  </si>
  <si>
    <t>=COUNT(B11:B17)</t>
    <phoneticPr fontId="2" type="noConversion"/>
  </si>
  <si>
    <t>=COUNTA(B11:B17)</t>
    <phoneticPr fontId="2" type="noConversion"/>
  </si>
  <si>
    <t>=COUNTBLANK
(B11:B17)</t>
    <phoneticPr fontId="2" type="noConversion"/>
  </si>
  <si>
    <t>중간값(MEDIAN)</t>
    <phoneticPr fontId="2" type="noConversion"/>
  </si>
  <si>
    <t>=MEDIAN(B2:B8)</t>
    <phoneticPr fontId="2" type="noConversion"/>
  </si>
  <si>
    <t>과장</t>
  </si>
  <si>
    <t>대리</t>
  </si>
  <si>
    <t>사원</t>
  </si>
  <si>
    <t>김민수</t>
  </si>
  <si>
    <t>영업부</t>
  </si>
  <si>
    <t>서울</t>
  </si>
  <si>
    <t>이지은</t>
  </si>
  <si>
    <t>총무부</t>
  </si>
  <si>
    <t>부산</t>
  </si>
  <si>
    <t>박재현</t>
  </si>
  <si>
    <t>대구</t>
  </si>
  <si>
    <t>최은지</t>
  </si>
  <si>
    <t>기획부</t>
  </si>
  <si>
    <t>인천</t>
  </si>
  <si>
    <t>장민호</t>
  </si>
  <si>
    <t>부장</t>
  </si>
  <si>
    <t>김서윤</t>
  </si>
  <si>
    <t>대전</t>
  </si>
  <si>
    <t>유나연</t>
  </si>
  <si>
    <t>한지훈</t>
  </si>
  <si>
    <t>부서</t>
    <phoneticPr fontId="2" type="noConversion"/>
  </si>
  <si>
    <t>직급</t>
    <phoneticPr fontId="2" type="noConversion"/>
  </si>
  <si>
    <t>근무지</t>
    <phoneticPr fontId="2" type="noConversion"/>
  </si>
  <si>
    <t>급여</t>
    <phoneticPr fontId="2" type="noConversion"/>
  </si>
  <si>
    <t>근무지가 '서울'인 급여 합계(SUMIF)</t>
    <phoneticPr fontId="2" type="noConversion"/>
  </si>
  <si>
    <t>=SUMIF(E20:E28,"서울",F20:F28)</t>
    <phoneticPr fontId="2" type="noConversion"/>
  </si>
  <si>
    <t>직급이 '대리'인 개수(COUNTIF)</t>
    <phoneticPr fontId="2" type="noConversion"/>
  </si>
  <si>
    <t>=COUNTIF(D20:D28,"대리")</t>
    <phoneticPr fontId="2" type="noConversion"/>
  </si>
  <si>
    <t>부서가 '영업부'이면서 직급이 '대리'인 급여 평균</t>
    <phoneticPr fontId="2" type="noConversion"/>
  </si>
  <si>
    <t>=AVERAGEIFS(F20:F28,C20:C28,"영업부",D20:D28,"대리")</t>
    <phoneticPr fontId="2" type="noConversion"/>
  </si>
  <si>
    <t>부서가 '영업부'이면서 이름이 '김'으로 시작하는 사원수</t>
    <phoneticPr fontId="2" type="noConversion"/>
  </si>
  <si>
    <t>김진</t>
    <phoneticPr fontId="2" type="noConversion"/>
  </si>
  <si>
    <t>=COUNTIFS(C20:C28,"영업부",B20:B28,"김*")</t>
    <phoneticPr fontId="2" type="noConversion"/>
  </si>
  <si>
    <t>순위(RANK.EQ)</t>
  </si>
  <si>
    <t>국어 점수에 대한 최빈값(MODE.SNGL)</t>
    <phoneticPr fontId="2" type="noConversion"/>
  </si>
  <si>
    <t>참석인원</t>
  </si>
  <si>
    <t>참석인원에 따른 빈도수
(FREQUENCY 함수 사용)</t>
    <phoneticPr fontId="2" type="noConversion"/>
  </si>
  <si>
    <t>=RANK.EQ(E3,$E$3:$E$9)</t>
    <phoneticPr fontId="2" type="noConversion"/>
  </si>
  <si>
    <t>=MODE.SNGL(B3:B9)</t>
    <phoneticPr fontId="2" type="noConversion"/>
  </si>
  <si>
    <t>수학 점수에서 50% 백분위값(PERCENTILE.INC)</t>
    <phoneticPr fontId="2" type="noConversion"/>
  </si>
  <si>
    <t>=PERCENTILE.INC(D3:D9,50%)</t>
    <phoneticPr fontId="2" type="noConversion"/>
  </si>
  <si>
    <t>범위(F16:F20)를 선택 후,
수식입력줄에 '=FREQUENCY(B15:B29,D16:E20)' 입력
Ctrl+Shift+Enter로 마무리</t>
    <phoneticPr fontId="2" type="noConversion"/>
  </si>
  <si>
    <t>값</t>
  </si>
  <si>
    <t>절댓값(ABS)</t>
  </si>
  <si>
    <t>제곱근(SQRT)</t>
  </si>
  <si>
    <t>가까운 정수(INT)</t>
  </si>
  <si>
    <t>값1</t>
  </si>
  <si>
    <t>값2</t>
  </si>
  <si>
    <t>(값1÷값2)에 대한 나머지</t>
  </si>
  <si>
    <t>소수 첫째 자리까지 반올림(ROUND)</t>
  </si>
  <si>
    <t>천의자리</t>
  </si>
  <si>
    <t>백의자리</t>
  </si>
  <si>
    <t>십의자리</t>
  </si>
  <si>
    <t>일의자리</t>
  </si>
  <si>
    <t>소수첫째</t>
  </si>
  <si>
    <t>소수둘째</t>
  </si>
  <si>
    <t>소수셋째</t>
  </si>
  <si>
    <t>백의 자리까지 올림(ROUNDUP)</t>
  </si>
  <si>
    <t>일의 자리까지 내림(ROUNDDOWN)</t>
  </si>
  <si>
    <t>소수 넷째자리에서 내림(TRUNC)</t>
  </si>
  <si>
    <t>(값1÷값2)에 대한 몫</t>
  </si>
  <si>
    <t>단가</t>
  </si>
  <si>
    <t>(단가)×(수량)에 대한 총합</t>
    <phoneticPr fontId="2" type="noConversion"/>
  </si>
  <si>
    <t>수량</t>
    <phoneticPr fontId="2" type="noConversion"/>
  </si>
  <si>
    <t>=ABS(B3)</t>
    <phoneticPr fontId="2" type="noConversion"/>
  </si>
  <si>
    <t>=SQRT(B3)</t>
    <phoneticPr fontId="2" type="noConversion"/>
  </si>
  <si>
    <t>=INT(B3)</t>
    <phoneticPr fontId="2" type="noConversion"/>
  </si>
  <si>
    <t>=QUOTIENT(B10,C10)</t>
    <phoneticPr fontId="2" type="noConversion"/>
  </si>
  <si>
    <t>=MOD(B10,C10)</t>
    <phoneticPr fontId="2" type="noConversion"/>
  </si>
  <si>
    <t>=ROUND(F14,1)</t>
    <phoneticPr fontId="2" type="noConversion"/>
  </si>
  <si>
    <t>=ROUNDUP(F14,-2)</t>
    <phoneticPr fontId="2" type="noConversion"/>
  </si>
  <si>
    <t>=ROUNDDOWN(F14,0)</t>
    <phoneticPr fontId="2" type="noConversion"/>
  </si>
  <si>
    <t>=TRUNC(F14,3)</t>
    <phoneticPr fontId="2" type="noConversion"/>
  </si>
  <si>
    <t>=SUMPRODUCT(B21:B23,C21:C23)</t>
    <phoneticPr fontId="2" type="noConversion"/>
  </si>
  <si>
    <t>[표6] 주문이 많은 음료 가격 현황</t>
    <phoneticPr fontId="2" type="noConversion"/>
  </si>
  <si>
    <t>최빈 판매가</t>
    <phoneticPr fontId="2" type="noConversion"/>
  </si>
  <si>
    <t>테이크아웃/매장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</si>
</sst>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7" formatCode="General&quot;분&quot;"/>
    <numFmt numFmtId="178" formatCode="0.00_ 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2">
      <alignment horizontal="center" vertical="center"/>
    </xf>
    <xf numFmtId="0" fontId="1" fillId="3" borderId="1">
      <alignment horizontal="center" vertical="center"/>
    </xf>
    <xf numFmtId="14" fontId="1" fillId="0" borderId="1">
      <alignment horizontal="center" vertical="center"/>
    </xf>
    <xf numFmtId="41" fontId="5" fillId="0" borderId="0" applyFont="0" applyFill="0" applyBorder="0" applyAlignment="0" applyProtection="0">
      <alignment vertical="center"/>
    </xf>
    <xf numFmtId="0" fontId="5" fillId="0" borderId="0"/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2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 wrapText="1"/>
    </xf>
    <xf numFmtId="41" fontId="0" fillId="0" borderId="1" xfId="1" applyFont="1" applyBorder="1" applyAlignment="1">
      <alignment horizontal="center" vertical="center"/>
    </xf>
    <xf numFmtId="41" fontId="6" fillId="0" borderId="1" xfId="7" applyFont="1" applyFill="1" applyBorder="1">
      <alignment vertical="center"/>
    </xf>
    <xf numFmtId="41" fontId="6" fillId="0" borderId="1" xfId="7" applyFont="1" applyBorder="1">
      <alignment vertical="center"/>
    </xf>
    <xf numFmtId="41" fontId="6" fillId="0" borderId="1" xfId="7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41" fontId="6" fillId="0" borderId="1" xfId="8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1" fontId="8" fillId="0" borderId="1" xfId="0" applyNumberFormat="1" applyFont="1" applyBorder="1" applyAlignment="1"/>
    <xf numFmtId="0" fontId="8" fillId="0" borderId="1" xfId="0" applyFont="1" applyBorder="1" applyAlignment="1"/>
    <xf numFmtId="0" fontId="7" fillId="2" borderId="1" xfId="8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0" borderId="0" xfId="8" applyFont="1">
      <alignment vertical="center"/>
    </xf>
    <xf numFmtId="0" fontId="7" fillId="0" borderId="0" xfId="8" applyFont="1">
      <alignment vertical="center"/>
    </xf>
    <xf numFmtId="0" fontId="8" fillId="0" borderId="6" xfId="0" applyFont="1" applyBorder="1" applyAlignment="1"/>
    <xf numFmtId="0" fontId="3" fillId="0" borderId="6" xfId="0" applyFont="1" applyBorder="1" applyAlignment="1"/>
    <xf numFmtId="0" fontId="3" fillId="0" borderId="0" xfId="0" applyFont="1" applyAlignment="1"/>
    <xf numFmtId="0" fontId="8" fillId="0" borderId="1" xfId="9" applyNumberFormat="1" applyFont="1" applyBorder="1">
      <alignment vertical="center"/>
    </xf>
    <xf numFmtId="3" fontId="6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41" fontId="0" fillId="0" borderId="1" xfId="1" applyFont="1" applyFill="1" applyBorder="1" applyAlignment="1">
      <alignment horizontal="right" vertical="center"/>
    </xf>
    <xf numFmtId="0" fontId="0" fillId="0" borderId="1" xfId="1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3" xfId="0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7" xfId="0" quotePrefix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10">
    <cellStyle name="문제" xfId="3" xr:uid="{A233CEFF-EACD-434F-BF4E-A28D84CF5394}"/>
    <cellStyle name="쉼표 [0]" xfId="1" builtinId="6"/>
    <cellStyle name="쉼표 [0] 2 2" xfId="5" xr:uid="{18374133-B5D0-47C3-97CA-0965ACB5CC92}"/>
    <cellStyle name="쉼표 [0] 3" xfId="7" xr:uid="{B1BD1177-5DA7-45F9-8B52-542B4505F1EA}"/>
    <cellStyle name="쉼표 [0] 3 2" xfId="9" xr:uid="{6216C462-689E-4F2A-A94A-8EB1BCB108A2}"/>
    <cellStyle name="제목11" xfId="2" xr:uid="{20CE4173-0175-471B-97C5-DDB3DA4FE657}"/>
    <cellStyle name="테두리" xfId="4" xr:uid="{C13DF5FF-51A2-49E9-B181-3744B7F508D0}"/>
    <cellStyle name="표준" xfId="0" builtinId="0"/>
    <cellStyle name="표준 2" xfId="6" xr:uid="{B7349787-31EC-4F1A-98CD-D9D185152FA7}"/>
    <cellStyle name="표준 3" xfId="8" xr:uid="{699E78B1-FD9B-4953-9888-0F300B3008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14C12-E7DF-4576-B7AC-C5C6F4A9D272}">
  <dimension ref="B2:L36"/>
  <sheetViews>
    <sheetView tabSelected="1" workbookViewId="0"/>
  </sheetViews>
  <sheetFormatPr defaultRowHeight="20.100000000000001" customHeight="1"/>
  <cols>
    <col min="1" max="1" width="3.5" style="6" customWidth="1"/>
    <col min="2" max="2" width="12.5" style="6" customWidth="1"/>
    <col min="3" max="3" width="9.125" style="6" customWidth="1"/>
    <col min="4" max="4" width="19.75" style="6" customWidth="1"/>
    <col min="5" max="5" width="15.375" style="6" customWidth="1"/>
    <col min="6" max="6" width="20.875" style="6" customWidth="1"/>
    <col min="7" max="7" width="3.625" style="6" customWidth="1"/>
    <col min="8" max="12" width="9" style="6" customWidth="1"/>
    <col min="13" max="16384" width="9" style="6"/>
  </cols>
  <sheetData>
    <row r="2" spans="2:6" ht="20.100000000000001" customHeight="1">
      <c r="B2" s="1">
        <v>95</v>
      </c>
      <c r="D2" s="5" t="s">
        <v>129</v>
      </c>
      <c r="E2" s="1"/>
      <c r="F2" s="7" t="s">
        <v>137</v>
      </c>
    </row>
    <row r="3" spans="2:6" ht="20.100000000000001" customHeight="1">
      <c r="B3" s="1">
        <v>98</v>
      </c>
      <c r="D3" s="5" t="s">
        <v>130</v>
      </c>
      <c r="E3" s="1"/>
      <c r="F3" s="7" t="s">
        <v>138</v>
      </c>
    </row>
    <row r="4" spans="2:6" ht="20.100000000000001" customHeight="1">
      <c r="B4" s="1">
        <v>85</v>
      </c>
      <c r="D4" s="5" t="s">
        <v>127</v>
      </c>
      <c r="E4" s="1"/>
      <c r="F4" s="7" t="s">
        <v>139</v>
      </c>
    </row>
    <row r="5" spans="2:6" ht="20.100000000000001" customHeight="1">
      <c r="B5" s="1">
        <v>81.599999999999994</v>
      </c>
      <c r="D5" s="5" t="s">
        <v>128</v>
      </c>
      <c r="E5" s="1"/>
      <c r="F5" s="7" t="s">
        <v>140</v>
      </c>
    </row>
    <row r="6" spans="2:6" ht="20.100000000000001" customHeight="1">
      <c r="B6" s="1">
        <v>70</v>
      </c>
      <c r="D6" s="5" t="s">
        <v>135</v>
      </c>
      <c r="E6" s="1"/>
      <c r="F6" s="7" t="s">
        <v>141</v>
      </c>
    </row>
    <row r="7" spans="2:6" ht="20.100000000000001" customHeight="1">
      <c r="B7" s="1">
        <v>50</v>
      </c>
      <c r="D7" s="5" t="s">
        <v>136</v>
      </c>
      <c r="E7" s="1"/>
      <c r="F7" s="7" t="s">
        <v>142</v>
      </c>
    </row>
    <row r="8" spans="2:6" ht="20.100000000000001" customHeight="1">
      <c r="B8" s="1">
        <v>50</v>
      </c>
      <c r="D8" s="5" t="s">
        <v>146</v>
      </c>
      <c r="E8" s="1"/>
      <c r="F8" s="7" t="s">
        <v>147</v>
      </c>
    </row>
    <row r="11" spans="2:6" ht="20.100000000000001" customHeight="1">
      <c r="B11" s="1">
        <v>34</v>
      </c>
      <c r="D11" s="5" t="s">
        <v>132</v>
      </c>
      <c r="E11" s="1"/>
      <c r="F11" s="7" t="s">
        <v>143</v>
      </c>
    </row>
    <row r="12" spans="2:6" ht="20.100000000000001" customHeight="1">
      <c r="B12" s="1">
        <v>56.2</v>
      </c>
      <c r="D12" s="50" t="s">
        <v>133</v>
      </c>
      <c r="E12" s="48"/>
      <c r="F12" s="54" t="s">
        <v>144</v>
      </c>
    </row>
    <row r="13" spans="2:6" ht="20.100000000000001" customHeight="1">
      <c r="B13" s="35">
        <v>0.1</v>
      </c>
      <c r="D13" s="51"/>
      <c r="E13" s="49"/>
      <c r="F13" s="53"/>
    </row>
    <row r="14" spans="2:6" ht="20.100000000000001" customHeight="1">
      <c r="B14" s="1"/>
      <c r="D14" s="50" t="s">
        <v>134</v>
      </c>
      <c r="E14" s="48"/>
      <c r="F14" s="52" t="s">
        <v>145</v>
      </c>
    </row>
    <row r="15" spans="2:6" ht="20.100000000000001" customHeight="1">
      <c r="B15" s="1" t="s">
        <v>131</v>
      </c>
      <c r="D15" s="51"/>
      <c r="E15" s="49"/>
      <c r="F15" s="53"/>
    </row>
    <row r="16" spans="2:6" ht="20.100000000000001" customHeight="1">
      <c r="B16" s="1">
        <v>2</v>
      </c>
    </row>
    <row r="17" spans="2:12" ht="20.100000000000001" customHeight="1">
      <c r="B17" s="1"/>
    </row>
    <row r="19" spans="2:12" ht="40.5" customHeight="1">
      <c r="B19" s="38" t="s">
        <v>2</v>
      </c>
      <c r="C19" s="38" t="s">
        <v>168</v>
      </c>
      <c r="D19" s="38" t="s">
        <v>169</v>
      </c>
      <c r="E19" s="38" t="s">
        <v>170</v>
      </c>
      <c r="F19" s="38" t="s">
        <v>171</v>
      </c>
    </row>
    <row r="20" spans="2:12" ht="20.100000000000001" customHeight="1">
      <c r="B20" s="36" t="s">
        <v>151</v>
      </c>
      <c r="C20" s="36" t="s">
        <v>152</v>
      </c>
      <c r="D20" s="36" t="s">
        <v>149</v>
      </c>
      <c r="E20" s="36" t="s">
        <v>153</v>
      </c>
      <c r="F20" s="37">
        <v>3200000</v>
      </c>
      <c r="H20" s="47" t="s">
        <v>172</v>
      </c>
      <c r="I20" s="47"/>
      <c r="J20" s="47"/>
      <c r="K20" s="47"/>
      <c r="L20" s="47"/>
    </row>
    <row r="21" spans="2:12" ht="20.100000000000001" customHeight="1">
      <c r="B21" s="36" t="s">
        <v>154</v>
      </c>
      <c r="C21" s="36" t="s">
        <v>155</v>
      </c>
      <c r="D21" s="36" t="s">
        <v>150</v>
      </c>
      <c r="E21" s="36" t="s">
        <v>156</v>
      </c>
      <c r="F21" s="37">
        <v>2800000</v>
      </c>
      <c r="H21" s="45"/>
      <c r="I21" s="45"/>
      <c r="J21" s="45"/>
      <c r="K21" s="45"/>
      <c r="L21" s="45"/>
    </row>
    <row r="22" spans="2:12" ht="20.100000000000001" customHeight="1">
      <c r="B22" s="36" t="s">
        <v>157</v>
      </c>
      <c r="C22" s="36" t="s">
        <v>152</v>
      </c>
      <c r="D22" s="36" t="s">
        <v>148</v>
      </c>
      <c r="E22" s="36" t="s">
        <v>158</v>
      </c>
      <c r="F22" s="37">
        <v>4100000</v>
      </c>
      <c r="H22" s="46" t="s">
        <v>173</v>
      </c>
      <c r="I22" s="46"/>
      <c r="J22" s="46"/>
      <c r="K22" s="46"/>
      <c r="L22" s="46"/>
    </row>
    <row r="23" spans="2:12" ht="20.100000000000001" customHeight="1">
      <c r="B23" s="36" t="s">
        <v>179</v>
      </c>
      <c r="C23" s="36" t="s">
        <v>152</v>
      </c>
      <c r="D23" s="36" t="s">
        <v>150</v>
      </c>
      <c r="E23" s="36" t="s">
        <v>153</v>
      </c>
      <c r="F23" s="37">
        <v>2900000</v>
      </c>
    </row>
    <row r="24" spans="2:12" ht="20.100000000000001" customHeight="1">
      <c r="B24" s="36" t="s">
        <v>159</v>
      </c>
      <c r="C24" s="36" t="s">
        <v>160</v>
      </c>
      <c r="D24" s="36" t="s">
        <v>149</v>
      </c>
      <c r="E24" s="36" t="s">
        <v>161</v>
      </c>
      <c r="F24" s="37">
        <v>3300000</v>
      </c>
      <c r="H24" s="47" t="s">
        <v>174</v>
      </c>
      <c r="I24" s="47"/>
      <c r="J24" s="47"/>
      <c r="K24" s="47"/>
      <c r="L24" s="47"/>
    </row>
    <row r="25" spans="2:12" ht="20.100000000000001" customHeight="1">
      <c r="B25" s="36" t="s">
        <v>162</v>
      </c>
      <c r="C25" s="36" t="s">
        <v>155</v>
      </c>
      <c r="D25" s="36" t="s">
        <v>163</v>
      </c>
      <c r="E25" s="36" t="s">
        <v>153</v>
      </c>
      <c r="F25" s="37">
        <v>4500000</v>
      </c>
      <c r="H25" s="45"/>
      <c r="I25" s="45"/>
      <c r="J25" s="45"/>
      <c r="K25" s="45"/>
      <c r="L25" s="45"/>
    </row>
    <row r="26" spans="2:12" ht="20.100000000000001" customHeight="1">
      <c r="B26" s="36" t="s">
        <v>164</v>
      </c>
      <c r="C26" s="36" t="s">
        <v>152</v>
      </c>
      <c r="D26" s="36" t="s">
        <v>149</v>
      </c>
      <c r="E26" s="36" t="s">
        <v>165</v>
      </c>
      <c r="F26" s="37">
        <v>3250000</v>
      </c>
      <c r="H26" s="46" t="s">
        <v>175</v>
      </c>
      <c r="I26" s="46"/>
      <c r="J26" s="46"/>
      <c r="K26" s="46"/>
      <c r="L26" s="46"/>
    </row>
    <row r="27" spans="2:12" ht="20.100000000000001" customHeight="1">
      <c r="B27" s="36" t="s">
        <v>166</v>
      </c>
      <c r="C27" s="36" t="s">
        <v>160</v>
      </c>
      <c r="D27" s="36" t="s">
        <v>150</v>
      </c>
      <c r="E27" s="36" t="s">
        <v>156</v>
      </c>
      <c r="F27" s="37">
        <v>2700000</v>
      </c>
    </row>
    <row r="28" spans="2:12" ht="20.100000000000001" customHeight="1">
      <c r="B28" s="36" t="s">
        <v>167</v>
      </c>
      <c r="C28" s="36" t="s">
        <v>155</v>
      </c>
      <c r="D28" s="36" t="s">
        <v>148</v>
      </c>
      <c r="E28" s="36" t="s">
        <v>153</v>
      </c>
      <c r="F28" s="37">
        <v>4000000</v>
      </c>
    </row>
    <row r="30" spans="2:12" ht="20.100000000000001" customHeight="1">
      <c r="B30" s="47" t="s">
        <v>176</v>
      </c>
      <c r="C30" s="47"/>
      <c r="D30" s="47"/>
      <c r="E30" s="47"/>
      <c r="F30" s="47"/>
    </row>
    <row r="31" spans="2:12" ht="20.100000000000001" customHeight="1">
      <c r="B31" s="45"/>
      <c r="C31" s="45"/>
      <c r="D31" s="45"/>
      <c r="E31" s="45"/>
      <c r="F31" s="45"/>
    </row>
    <row r="32" spans="2:12" ht="20.100000000000001" customHeight="1">
      <c r="B32" s="46" t="s">
        <v>177</v>
      </c>
      <c r="C32" s="46"/>
      <c r="D32" s="46"/>
      <c r="E32" s="46"/>
      <c r="F32" s="46"/>
    </row>
    <row r="34" spans="2:6" ht="20.100000000000001" customHeight="1">
      <c r="B34" s="47" t="s">
        <v>178</v>
      </c>
      <c r="C34" s="47"/>
      <c r="D34" s="47"/>
      <c r="E34" s="47"/>
      <c r="F34" s="47"/>
    </row>
    <row r="35" spans="2:6" ht="20.100000000000001" customHeight="1">
      <c r="B35" s="45"/>
      <c r="C35" s="45"/>
      <c r="D35" s="45"/>
      <c r="E35" s="45"/>
      <c r="F35" s="45"/>
    </row>
    <row r="36" spans="2:6" ht="20.100000000000001" customHeight="1">
      <c r="B36" s="46" t="s">
        <v>180</v>
      </c>
      <c r="C36" s="46"/>
      <c r="D36" s="46"/>
      <c r="E36" s="46"/>
      <c r="F36" s="46"/>
    </row>
  </sheetData>
  <mergeCells count="18">
    <mergeCell ref="E14:E15"/>
    <mergeCell ref="E12:E13"/>
    <mergeCell ref="D14:D15"/>
    <mergeCell ref="D12:D13"/>
    <mergeCell ref="F14:F15"/>
    <mergeCell ref="F12:F13"/>
    <mergeCell ref="B35:F35"/>
    <mergeCell ref="B36:F36"/>
    <mergeCell ref="H20:L20"/>
    <mergeCell ref="B30:F30"/>
    <mergeCell ref="B31:F31"/>
    <mergeCell ref="B32:F32"/>
    <mergeCell ref="B34:F34"/>
    <mergeCell ref="H26:L26"/>
    <mergeCell ref="H25:L25"/>
    <mergeCell ref="H24:L24"/>
    <mergeCell ref="H22:L22"/>
    <mergeCell ref="H21:L2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CDFE0-DFA1-4AAA-BFB3-7419E04D9213}">
  <dimension ref="B2:J29"/>
  <sheetViews>
    <sheetView workbookViewId="0"/>
  </sheetViews>
  <sheetFormatPr defaultRowHeight="20.100000000000001" customHeight="1"/>
  <cols>
    <col min="1" max="1" width="3.5" style="6" customWidth="1"/>
    <col min="2" max="4" width="11.5" style="6" customWidth="1"/>
    <col min="5" max="5" width="12.5" style="6" customWidth="1"/>
    <col min="6" max="6" width="25.875" style="6" customWidth="1"/>
    <col min="7" max="12" width="9" style="6" customWidth="1"/>
    <col min="13" max="16384" width="9" style="6"/>
  </cols>
  <sheetData>
    <row r="2" spans="2:10" ht="20.100000000000001" customHeight="1">
      <c r="B2" s="5" t="s">
        <v>123</v>
      </c>
      <c r="C2" s="5" t="s">
        <v>124</v>
      </c>
      <c r="D2" s="5" t="s">
        <v>125</v>
      </c>
      <c r="E2" s="5" t="s">
        <v>126</v>
      </c>
      <c r="F2" s="5" t="s">
        <v>181</v>
      </c>
    </row>
    <row r="3" spans="2:10" ht="20.100000000000001" customHeight="1">
      <c r="B3" s="1">
        <v>100</v>
      </c>
      <c r="C3" s="1">
        <v>95</v>
      </c>
      <c r="D3" s="1">
        <v>100</v>
      </c>
      <c r="E3" s="39">
        <v>98.333333333333329</v>
      </c>
      <c r="F3" s="1"/>
      <c r="G3" s="46" t="s">
        <v>185</v>
      </c>
      <c r="H3" s="46"/>
      <c r="I3" s="46"/>
    </row>
    <row r="4" spans="2:10" ht="20.100000000000001" customHeight="1">
      <c r="B4" s="1">
        <v>90</v>
      </c>
      <c r="C4" s="1">
        <v>98</v>
      </c>
      <c r="D4" s="1">
        <v>95</v>
      </c>
      <c r="E4" s="39">
        <v>94.333333333333329</v>
      </c>
      <c r="F4" s="1"/>
    </row>
    <row r="5" spans="2:10" ht="20.100000000000001" customHeight="1">
      <c r="B5" s="1">
        <v>85</v>
      </c>
      <c r="C5" s="1">
        <v>85</v>
      </c>
      <c r="D5" s="1">
        <v>90</v>
      </c>
      <c r="E5" s="39">
        <v>86.666666666666671</v>
      </c>
      <c r="F5" s="1"/>
    </row>
    <row r="6" spans="2:10" ht="20.100000000000001" customHeight="1">
      <c r="B6" s="1">
        <v>80</v>
      </c>
      <c r="C6" s="1">
        <v>85</v>
      </c>
      <c r="D6" s="1">
        <v>80</v>
      </c>
      <c r="E6" s="39">
        <v>81.666666666666671</v>
      </c>
      <c r="F6" s="1"/>
    </row>
    <row r="7" spans="2:10" ht="20.100000000000001" customHeight="1">
      <c r="B7" s="1">
        <v>80</v>
      </c>
      <c r="C7" s="1">
        <v>70</v>
      </c>
      <c r="D7" s="1">
        <v>70</v>
      </c>
      <c r="E7" s="39">
        <v>73.333333333333329</v>
      </c>
      <c r="F7" s="1"/>
    </row>
    <row r="8" spans="2:10" ht="20.100000000000001" customHeight="1">
      <c r="B8" s="1">
        <v>60</v>
      </c>
      <c r="C8" s="1">
        <v>50</v>
      </c>
      <c r="D8" s="1">
        <v>45</v>
      </c>
      <c r="E8" s="39">
        <v>51.666666666666664</v>
      </c>
      <c r="F8" s="1"/>
    </row>
    <row r="9" spans="2:10" ht="20.100000000000001" customHeight="1">
      <c r="B9" s="1">
        <v>40</v>
      </c>
      <c r="C9" s="1">
        <v>50</v>
      </c>
      <c r="D9" s="1">
        <v>45</v>
      </c>
      <c r="E9" s="39">
        <v>45</v>
      </c>
      <c r="F9" s="1"/>
    </row>
    <row r="11" spans="2:10" ht="20.100000000000001" customHeight="1">
      <c r="B11" s="47" t="s">
        <v>182</v>
      </c>
      <c r="C11" s="47"/>
      <c r="D11" s="47"/>
      <c r="E11" s="47"/>
      <c r="F11" s="8"/>
      <c r="G11" s="46" t="s">
        <v>186</v>
      </c>
      <c r="H11" s="46"/>
      <c r="I11" s="46"/>
      <c r="J11" s="46"/>
    </row>
    <row r="12" spans="2:10" ht="20.100000000000001" customHeight="1">
      <c r="B12" s="47" t="s">
        <v>187</v>
      </c>
      <c r="C12" s="47"/>
      <c r="D12" s="47"/>
      <c r="E12" s="47"/>
      <c r="F12" s="8"/>
      <c r="G12" s="46" t="s">
        <v>188</v>
      </c>
      <c r="H12" s="46"/>
      <c r="I12" s="46"/>
      <c r="J12" s="46"/>
    </row>
    <row r="14" spans="2:10" ht="20.100000000000001" customHeight="1">
      <c r="B14" s="5" t="s">
        <v>183</v>
      </c>
      <c r="D14" s="57" t="s">
        <v>184</v>
      </c>
      <c r="E14" s="57"/>
      <c r="F14" s="57"/>
    </row>
    <row r="15" spans="2:10" ht="20.100000000000001" customHeight="1">
      <c r="B15" s="1">
        <v>515</v>
      </c>
      <c r="D15" s="57"/>
      <c r="E15" s="57"/>
      <c r="F15" s="57"/>
    </row>
    <row r="16" spans="2:10" ht="20.100000000000001" customHeight="1">
      <c r="B16" s="1">
        <v>564</v>
      </c>
      <c r="D16" s="45">
        <v>200</v>
      </c>
      <c r="E16" s="45"/>
      <c r="F16" s="8"/>
    </row>
    <row r="17" spans="2:6" ht="20.100000000000001" customHeight="1">
      <c r="B17" s="1">
        <v>295</v>
      </c>
      <c r="D17" s="45">
        <v>300</v>
      </c>
      <c r="E17" s="45"/>
      <c r="F17" s="8"/>
    </row>
    <row r="18" spans="2:6" ht="20.100000000000001" customHeight="1">
      <c r="B18" s="1">
        <v>421</v>
      </c>
      <c r="D18" s="45">
        <v>400</v>
      </c>
      <c r="E18" s="45"/>
      <c r="F18" s="8"/>
    </row>
    <row r="19" spans="2:6" ht="20.100000000000001" customHeight="1">
      <c r="B19" s="1">
        <v>150</v>
      </c>
      <c r="D19" s="45">
        <v>500</v>
      </c>
      <c r="E19" s="45"/>
      <c r="F19" s="8"/>
    </row>
    <row r="20" spans="2:6" ht="20.100000000000001" customHeight="1">
      <c r="B20" s="1">
        <v>584</v>
      </c>
      <c r="D20" s="45">
        <v>600</v>
      </c>
      <c r="E20" s="45"/>
      <c r="F20" s="8"/>
    </row>
    <row r="21" spans="2:6" ht="20.100000000000001" customHeight="1">
      <c r="B21" s="1">
        <v>211</v>
      </c>
    </row>
    <row r="22" spans="2:6" ht="20.100000000000001" customHeight="1">
      <c r="B22" s="1">
        <v>521</v>
      </c>
      <c r="D22" s="55" t="s">
        <v>189</v>
      </c>
      <c r="E22" s="56"/>
      <c r="F22" s="56"/>
    </row>
    <row r="23" spans="2:6" ht="20.100000000000001" customHeight="1">
      <c r="B23" s="1">
        <v>467</v>
      </c>
      <c r="D23" s="56"/>
      <c r="E23" s="56"/>
      <c r="F23" s="56"/>
    </row>
    <row r="24" spans="2:6" ht="20.100000000000001" customHeight="1">
      <c r="B24" s="1">
        <v>282</v>
      </c>
      <c r="D24" s="56"/>
      <c r="E24" s="56"/>
      <c r="F24" s="56"/>
    </row>
    <row r="25" spans="2:6" ht="20.100000000000001" customHeight="1">
      <c r="B25" s="1">
        <v>456</v>
      </c>
    </row>
    <row r="26" spans="2:6" ht="20.100000000000001" customHeight="1">
      <c r="B26" s="1">
        <v>405</v>
      </c>
    </row>
    <row r="27" spans="2:6" ht="20.100000000000001" customHeight="1">
      <c r="B27" s="1">
        <v>360</v>
      </c>
    </row>
    <row r="28" spans="2:6" ht="20.100000000000001" customHeight="1">
      <c r="B28" s="1">
        <v>270</v>
      </c>
    </row>
    <row r="29" spans="2:6" ht="20.100000000000001" customHeight="1">
      <c r="B29" s="1">
        <v>204</v>
      </c>
    </row>
  </sheetData>
  <mergeCells count="12">
    <mergeCell ref="D22:F24"/>
    <mergeCell ref="D14:F15"/>
    <mergeCell ref="D20:E20"/>
    <mergeCell ref="D19:E19"/>
    <mergeCell ref="D18:E18"/>
    <mergeCell ref="D17:E17"/>
    <mergeCell ref="D16:E16"/>
    <mergeCell ref="G3:I3"/>
    <mergeCell ref="G12:J12"/>
    <mergeCell ref="G11:J11"/>
    <mergeCell ref="B11:E11"/>
    <mergeCell ref="B12:E1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C4756-E137-4A8B-AB93-C67C1ECA9E5A}">
  <dimension ref="A1:K28"/>
  <sheetViews>
    <sheetView workbookViewId="0"/>
  </sheetViews>
  <sheetFormatPr defaultRowHeight="16.899999999999999"/>
  <cols>
    <col min="4" max="4" width="9" customWidth="1"/>
    <col min="6" max="6" width="14.875" customWidth="1"/>
    <col min="7" max="7" width="11" customWidth="1"/>
    <col min="8" max="10" width="9.25" bestFit="1" customWidth="1"/>
  </cols>
  <sheetData>
    <row r="1" spans="1:11">
      <c r="A1" s="27" t="s">
        <v>68</v>
      </c>
      <c r="B1" s="26"/>
      <c r="C1" s="26"/>
      <c r="D1" s="25"/>
      <c r="F1" s="24" t="s">
        <v>67</v>
      </c>
      <c r="G1" s="23"/>
      <c r="H1" s="23"/>
      <c r="I1" s="23"/>
      <c r="J1" s="23"/>
      <c r="K1" s="23"/>
    </row>
    <row r="2" spans="1:11">
      <c r="A2" s="18" t="s">
        <v>66</v>
      </c>
      <c r="B2" s="18" t="s">
        <v>65</v>
      </c>
      <c r="C2" s="18" t="s">
        <v>64</v>
      </c>
      <c r="D2" s="22" t="s">
        <v>63</v>
      </c>
      <c r="F2" s="16" t="s">
        <v>62</v>
      </c>
      <c r="G2" s="16" t="s">
        <v>61</v>
      </c>
      <c r="H2" s="16" t="s">
        <v>60</v>
      </c>
      <c r="I2" s="16" t="s">
        <v>59</v>
      </c>
      <c r="J2" s="16" t="s">
        <v>58</v>
      </c>
      <c r="K2" s="21" t="s">
        <v>57</v>
      </c>
    </row>
    <row r="3" spans="1:11">
      <c r="A3" s="20">
        <v>1</v>
      </c>
      <c r="B3" s="18" t="s">
        <v>56</v>
      </c>
      <c r="C3" s="19">
        <v>0.11018518518518518</v>
      </c>
      <c r="D3" s="18"/>
      <c r="F3" s="17" t="s">
        <v>55</v>
      </c>
      <c r="G3" s="16" t="s">
        <v>43</v>
      </c>
      <c r="H3" s="15">
        <v>15000</v>
      </c>
      <c r="I3" s="14">
        <v>53000</v>
      </c>
      <c r="J3" s="14">
        <v>3</v>
      </c>
      <c r="K3" s="13"/>
    </row>
    <row r="4" spans="1:11">
      <c r="A4" s="20">
        <v>2</v>
      </c>
      <c r="B4" s="18" t="s">
        <v>54</v>
      </c>
      <c r="C4" s="19">
        <v>0.10116898148148147</v>
      </c>
      <c r="D4" s="18"/>
      <c r="F4" s="17" t="s">
        <v>53</v>
      </c>
      <c r="G4" s="16" t="s">
        <v>40</v>
      </c>
      <c r="H4" s="15">
        <v>5000</v>
      </c>
      <c r="I4" s="14">
        <v>20000</v>
      </c>
      <c r="J4" s="14">
        <v>5</v>
      </c>
      <c r="K4" s="13"/>
    </row>
    <row r="5" spans="1:11">
      <c r="A5" s="20">
        <v>3</v>
      </c>
      <c r="B5" s="18" t="s">
        <v>52</v>
      </c>
      <c r="C5" s="19">
        <v>0.12517361111111111</v>
      </c>
      <c r="D5" s="18"/>
      <c r="F5" s="17" t="s">
        <v>51</v>
      </c>
      <c r="G5" s="16" t="s">
        <v>46</v>
      </c>
      <c r="H5" s="15">
        <v>24000</v>
      </c>
      <c r="I5" s="14">
        <v>2500</v>
      </c>
      <c r="J5" s="14">
        <v>2</v>
      </c>
      <c r="K5" s="13"/>
    </row>
    <row r="6" spans="1:11">
      <c r="A6" s="20">
        <v>4</v>
      </c>
      <c r="B6" s="18" t="s">
        <v>50</v>
      </c>
      <c r="C6" s="19">
        <v>0.11631944444444443</v>
      </c>
      <c r="D6" s="18"/>
      <c r="F6" s="17" t="s">
        <v>49</v>
      </c>
      <c r="G6" s="16" t="s">
        <v>40</v>
      </c>
      <c r="H6" s="15">
        <v>10000</v>
      </c>
      <c r="I6" s="14">
        <v>30000</v>
      </c>
      <c r="J6" s="14">
        <v>4</v>
      </c>
      <c r="K6" s="13"/>
    </row>
    <row r="7" spans="1:11">
      <c r="A7" s="20">
        <v>5</v>
      </c>
      <c r="B7" s="18" t="s">
        <v>48</v>
      </c>
      <c r="C7" s="19">
        <v>0.10989583333333335</v>
      </c>
      <c r="D7" s="18"/>
      <c r="F7" s="17" t="s">
        <v>47</v>
      </c>
      <c r="G7" s="16" t="s">
        <v>46</v>
      </c>
      <c r="H7" s="15">
        <v>100000</v>
      </c>
      <c r="I7" s="14">
        <v>4000</v>
      </c>
      <c r="J7" s="14">
        <v>5</v>
      </c>
      <c r="K7" s="13"/>
    </row>
    <row r="8" spans="1:11">
      <c r="A8" s="20">
        <v>6</v>
      </c>
      <c r="B8" s="18" t="s">
        <v>45</v>
      </c>
      <c r="C8" s="19">
        <v>0.12175925925925928</v>
      </c>
      <c r="D8" s="18"/>
      <c r="F8" s="17" t="s">
        <v>44</v>
      </c>
      <c r="G8" s="16" t="s">
        <v>43</v>
      </c>
      <c r="H8" s="15">
        <v>250000</v>
      </c>
      <c r="I8" s="14">
        <v>37000</v>
      </c>
      <c r="J8" s="14">
        <v>3</v>
      </c>
      <c r="K8" s="13"/>
    </row>
    <row r="9" spans="1:11">
      <c r="A9" s="20">
        <v>7</v>
      </c>
      <c r="B9" s="18" t="s">
        <v>42</v>
      </c>
      <c r="C9" s="19">
        <v>0.11444444444444445</v>
      </c>
      <c r="D9" s="18"/>
      <c r="F9" s="17" t="s">
        <v>41</v>
      </c>
      <c r="G9" s="16" t="s">
        <v>40</v>
      </c>
      <c r="H9" s="15">
        <v>0</v>
      </c>
      <c r="I9" s="14">
        <v>100000</v>
      </c>
      <c r="J9" s="14">
        <v>1</v>
      </c>
      <c r="K9" s="13"/>
    </row>
    <row r="11" spans="1:11">
      <c r="A11" s="3" t="s">
        <v>39</v>
      </c>
      <c r="F11" s="3" t="s">
        <v>38</v>
      </c>
      <c r="G11" s="3"/>
    </row>
    <row r="12" spans="1:11">
      <c r="A12" s="1" t="s">
        <v>37</v>
      </c>
      <c r="B12" s="1" t="s">
        <v>8</v>
      </c>
      <c r="C12" s="1" t="s">
        <v>7</v>
      </c>
      <c r="F12" s="1" t="s">
        <v>36</v>
      </c>
      <c r="G12" s="1" t="s">
        <v>35</v>
      </c>
      <c r="H12" s="1" t="s">
        <v>34</v>
      </c>
      <c r="I12" s="1" t="s">
        <v>33</v>
      </c>
      <c r="J12" s="1" t="s">
        <v>32</v>
      </c>
    </row>
    <row r="13" spans="1:11">
      <c r="A13" s="1" t="s">
        <v>31</v>
      </c>
      <c r="B13" s="10">
        <v>93</v>
      </c>
      <c r="C13" s="10">
        <v>85</v>
      </c>
      <c r="F13" s="1" t="s">
        <v>30</v>
      </c>
      <c r="G13" s="1" t="s">
        <v>12</v>
      </c>
      <c r="H13" s="12">
        <v>3500</v>
      </c>
      <c r="I13" s="12">
        <v>48</v>
      </c>
      <c r="J13" s="12">
        <f t="shared" ref="J13:J21" si="0">H13*I13</f>
        <v>168000</v>
      </c>
    </row>
    <row r="14" spans="1:11">
      <c r="A14" s="1" t="s">
        <v>29</v>
      </c>
      <c r="B14" s="10">
        <v>88</v>
      </c>
      <c r="C14" s="10">
        <v>85</v>
      </c>
      <c r="F14" s="1" t="s">
        <v>28</v>
      </c>
      <c r="G14" s="1" t="s">
        <v>17</v>
      </c>
      <c r="H14" s="12">
        <v>6500</v>
      </c>
      <c r="I14" s="12">
        <v>80</v>
      </c>
      <c r="J14" s="12">
        <f t="shared" si="0"/>
        <v>520000</v>
      </c>
    </row>
    <row r="15" spans="1:11">
      <c r="A15" s="1" t="s">
        <v>27</v>
      </c>
      <c r="B15" s="10">
        <v>85</v>
      </c>
      <c r="C15" s="10">
        <v>70</v>
      </c>
      <c r="F15" s="1" t="s">
        <v>26</v>
      </c>
      <c r="G15" s="1" t="s">
        <v>12</v>
      </c>
      <c r="H15" s="12">
        <v>4500</v>
      </c>
      <c r="I15" s="12">
        <v>150</v>
      </c>
      <c r="J15" s="12">
        <f t="shared" si="0"/>
        <v>675000</v>
      </c>
    </row>
    <row r="16" spans="1:11">
      <c r="A16" s="1" t="s">
        <v>25</v>
      </c>
      <c r="B16" s="10">
        <v>94</v>
      </c>
      <c r="C16" s="10">
        <v>76</v>
      </c>
      <c r="F16" s="1" t="s">
        <v>24</v>
      </c>
      <c r="G16" s="1" t="s">
        <v>17</v>
      </c>
      <c r="H16" s="12">
        <v>5000</v>
      </c>
      <c r="I16" s="12">
        <v>50</v>
      </c>
      <c r="J16" s="12">
        <f t="shared" si="0"/>
        <v>250000</v>
      </c>
    </row>
    <row r="17" spans="1:10">
      <c r="A17" s="1" t="s">
        <v>23</v>
      </c>
      <c r="B17" s="10">
        <v>25</v>
      </c>
      <c r="C17" s="10">
        <v>84</v>
      </c>
      <c r="F17" s="1" t="s">
        <v>22</v>
      </c>
      <c r="G17" s="1" t="s">
        <v>12</v>
      </c>
      <c r="H17" s="12">
        <v>3500</v>
      </c>
      <c r="I17" s="12">
        <v>35</v>
      </c>
      <c r="J17" s="12">
        <f t="shared" si="0"/>
        <v>122500</v>
      </c>
    </row>
    <row r="18" spans="1:10">
      <c r="A18" s="1" t="s">
        <v>21</v>
      </c>
      <c r="B18" s="10">
        <v>90</v>
      </c>
      <c r="C18" s="10">
        <v>91</v>
      </c>
      <c r="F18" s="1" t="s">
        <v>20</v>
      </c>
      <c r="G18" s="1" t="s">
        <v>12</v>
      </c>
      <c r="H18" s="12">
        <v>6000</v>
      </c>
      <c r="I18" s="12">
        <v>45</v>
      </c>
      <c r="J18" s="12">
        <f t="shared" si="0"/>
        <v>270000</v>
      </c>
    </row>
    <row r="19" spans="1:10">
      <c r="A19" s="1" t="s">
        <v>19</v>
      </c>
      <c r="B19" s="10">
        <v>100</v>
      </c>
      <c r="C19" s="10">
        <v>91</v>
      </c>
      <c r="F19" s="1" t="s">
        <v>18</v>
      </c>
      <c r="G19" s="1" t="s">
        <v>17</v>
      </c>
      <c r="H19" s="12">
        <v>8000</v>
      </c>
      <c r="I19" s="12">
        <v>29</v>
      </c>
      <c r="J19" s="12">
        <f t="shared" si="0"/>
        <v>232000</v>
      </c>
    </row>
    <row r="20" spans="1:10">
      <c r="A20" s="1" t="s">
        <v>16</v>
      </c>
      <c r="B20" s="10">
        <v>84</v>
      </c>
      <c r="C20" s="10">
        <v>71</v>
      </c>
      <c r="F20" s="1" t="s">
        <v>15</v>
      </c>
      <c r="G20" s="1" t="s">
        <v>12</v>
      </c>
      <c r="H20" s="12">
        <v>5000</v>
      </c>
      <c r="I20" s="12">
        <v>40</v>
      </c>
      <c r="J20" s="12">
        <f t="shared" si="0"/>
        <v>200000</v>
      </c>
    </row>
    <row r="21" spans="1:10">
      <c r="A21" s="1" t="s">
        <v>14</v>
      </c>
      <c r="B21" s="10">
        <v>30</v>
      </c>
      <c r="C21" s="10">
        <v>100</v>
      </c>
      <c r="F21" s="1" t="s">
        <v>13</v>
      </c>
      <c r="G21" s="1" t="s">
        <v>12</v>
      </c>
      <c r="H21" s="12">
        <v>4000</v>
      </c>
      <c r="I21" s="12">
        <v>55</v>
      </c>
      <c r="J21" s="12">
        <f t="shared" si="0"/>
        <v>220000</v>
      </c>
    </row>
    <row r="22" spans="1:10">
      <c r="A22" s="1" t="s">
        <v>11</v>
      </c>
      <c r="B22" s="10">
        <v>36</v>
      </c>
      <c r="C22" s="10">
        <v>90</v>
      </c>
      <c r="F22" s="58" t="s">
        <v>10</v>
      </c>
      <c r="G22" s="59"/>
      <c r="H22" s="59"/>
      <c r="I22" s="60"/>
      <c r="J22" s="12"/>
    </row>
    <row r="24" spans="1:10">
      <c r="A24" s="3" t="s">
        <v>9</v>
      </c>
    </row>
    <row r="25" spans="1:10">
      <c r="A25" s="1" t="s">
        <v>3</v>
      </c>
      <c r="B25" s="4" t="s">
        <v>8</v>
      </c>
      <c r="C25" s="4" t="s">
        <v>7</v>
      </c>
      <c r="F25" s="3" t="s">
        <v>222</v>
      </c>
    </row>
    <row r="26" spans="1:10">
      <c r="A26" s="1" t="s">
        <v>6</v>
      </c>
      <c r="B26" s="1"/>
      <c r="C26" s="1"/>
      <c r="F26" s="10" t="s">
        <v>35</v>
      </c>
      <c r="G26" s="63" t="s">
        <v>223</v>
      </c>
    </row>
    <row r="27" spans="1:10">
      <c r="A27" s="1" t="s">
        <v>5</v>
      </c>
      <c r="B27" s="1"/>
      <c r="C27" s="1"/>
      <c r="F27" s="10" t="s">
        <v>224</v>
      </c>
      <c r="G27" s="10"/>
    </row>
    <row r="28" spans="1:10">
      <c r="A28" s="1" t="s">
        <v>4</v>
      </c>
      <c r="B28" s="1"/>
      <c r="C28" s="1"/>
    </row>
  </sheetData>
  <mergeCells count="1">
    <mergeCell ref="F22:I2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4E5-91A2-485E-A813-3F058BE5D40D}">
  <dimension ref="B2:Q23"/>
  <sheetViews>
    <sheetView workbookViewId="0"/>
  </sheetViews>
  <sheetFormatPr defaultRowHeight="20.100000000000001" customHeight="1"/>
  <cols>
    <col min="1" max="1" width="3.5" style="40" customWidth="1"/>
    <col min="2" max="4" width="9" style="40" customWidth="1"/>
    <col min="5" max="5" width="17.25" style="40" customWidth="1"/>
    <col min="6" max="6" width="23.75" style="40" bestFit="1" customWidth="1"/>
    <col min="7" max="9" width="9" style="40" customWidth="1"/>
    <col min="10" max="10" width="3.25" style="40" customWidth="1"/>
    <col min="11" max="12" width="9" style="40" customWidth="1"/>
    <col min="13" max="16384" width="9" style="40"/>
  </cols>
  <sheetData>
    <row r="2" spans="2:17" ht="39.75" customHeight="1">
      <c r="B2" s="5" t="s">
        <v>190</v>
      </c>
      <c r="C2" s="11" t="s">
        <v>191</v>
      </c>
      <c r="D2" s="11" t="s">
        <v>192</v>
      </c>
      <c r="E2" s="11" t="s">
        <v>193</v>
      </c>
    </row>
    <row r="3" spans="2:17" ht="20.100000000000001" customHeight="1">
      <c r="B3" s="1">
        <v>4</v>
      </c>
      <c r="C3" s="1"/>
      <c r="D3" s="1"/>
      <c r="E3" s="1"/>
      <c r="F3" s="43" t="s">
        <v>212</v>
      </c>
    </row>
    <row r="4" spans="2:17" ht="20.100000000000001" customHeight="1">
      <c r="B4" s="1">
        <v>-2.5</v>
      </c>
      <c r="C4" s="1"/>
      <c r="D4" s="1"/>
      <c r="E4" s="1"/>
      <c r="F4" s="7" t="s">
        <v>213</v>
      </c>
    </row>
    <row r="5" spans="2:17" ht="20.100000000000001" customHeight="1">
      <c r="B5" s="1">
        <v>-5</v>
      </c>
      <c r="C5" s="1"/>
      <c r="D5" s="1"/>
      <c r="E5" s="1"/>
      <c r="F5" s="7" t="s">
        <v>214</v>
      </c>
    </row>
    <row r="6" spans="2:17" ht="20.100000000000001" customHeight="1">
      <c r="B6" s="1">
        <v>10.119999999999999</v>
      </c>
      <c r="C6" s="1"/>
      <c r="D6" s="1"/>
      <c r="E6" s="1"/>
    </row>
    <row r="7" spans="2:17" ht="20.100000000000001" customHeight="1">
      <c r="B7" s="1">
        <v>16</v>
      </c>
      <c r="C7" s="1"/>
      <c r="D7" s="1"/>
      <c r="E7" s="1"/>
    </row>
    <row r="9" spans="2:17" ht="20.100000000000001" customHeight="1">
      <c r="B9" s="5" t="s">
        <v>194</v>
      </c>
      <c r="C9" s="5" t="s">
        <v>195</v>
      </c>
      <c r="D9" s="47" t="s">
        <v>208</v>
      </c>
      <c r="E9" s="47"/>
      <c r="F9" s="5" t="s">
        <v>196</v>
      </c>
    </row>
    <row r="10" spans="2:17" ht="20.100000000000001" customHeight="1">
      <c r="B10" s="1">
        <v>5</v>
      </c>
      <c r="C10" s="1">
        <v>2</v>
      </c>
      <c r="D10" s="45"/>
      <c r="E10" s="45"/>
      <c r="F10" s="1"/>
      <c r="G10" s="46" t="s">
        <v>215</v>
      </c>
      <c r="H10" s="46"/>
      <c r="I10" s="46"/>
    </row>
    <row r="11" spans="2:17" ht="20.100000000000001" customHeight="1">
      <c r="B11" s="1">
        <v>10</v>
      </c>
      <c r="C11" s="1">
        <v>3</v>
      </c>
      <c r="D11" s="45"/>
      <c r="E11" s="45"/>
      <c r="F11" s="1"/>
      <c r="G11" s="62" t="s">
        <v>216</v>
      </c>
      <c r="H11" s="62"/>
      <c r="I11" s="62"/>
    </row>
    <row r="12" spans="2:17" ht="20.100000000000001" customHeight="1">
      <c r="B12" s="1">
        <v>17</v>
      </c>
      <c r="C12" s="1">
        <v>2</v>
      </c>
      <c r="D12" s="45"/>
      <c r="E12" s="45"/>
      <c r="F12" s="1"/>
    </row>
    <row r="14" spans="2:17" ht="20.100000000000001" customHeight="1">
      <c r="F14" s="5">
        <v>3015.6754999999998</v>
      </c>
    </row>
    <row r="15" spans="2:17" ht="20.100000000000001" customHeight="1">
      <c r="B15" s="41" t="s">
        <v>197</v>
      </c>
      <c r="C15" s="5"/>
      <c r="D15" s="5"/>
      <c r="E15" s="42"/>
      <c r="F15" s="1"/>
      <c r="G15" s="46" t="s">
        <v>217</v>
      </c>
      <c r="H15" s="46"/>
      <c r="I15" s="46"/>
      <c r="K15" s="44" t="s">
        <v>198</v>
      </c>
      <c r="L15" s="44" t="s">
        <v>199</v>
      </c>
      <c r="M15" s="44" t="s">
        <v>200</v>
      </c>
      <c r="N15" s="44" t="s">
        <v>201</v>
      </c>
      <c r="O15" s="44" t="s">
        <v>202</v>
      </c>
      <c r="P15" s="44" t="s">
        <v>203</v>
      </c>
      <c r="Q15" s="44" t="s">
        <v>204</v>
      </c>
    </row>
    <row r="16" spans="2:17" ht="20.100000000000001" customHeight="1">
      <c r="B16" s="41" t="s">
        <v>205</v>
      </c>
      <c r="C16" s="5"/>
      <c r="D16" s="5"/>
      <c r="E16" s="42"/>
      <c r="F16" s="1"/>
      <c r="G16" s="46" t="s">
        <v>218</v>
      </c>
      <c r="H16" s="46"/>
      <c r="I16" s="46"/>
      <c r="K16" s="1">
        <v>-3</v>
      </c>
      <c r="L16" s="1">
        <v>-2</v>
      </c>
      <c r="M16" s="1">
        <v>-1</v>
      </c>
      <c r="N16" s="1">
        <v>0</v>
      </c>
      <c r="O16" s="1">
        <v>1</v>
      </c>
      <c r="P16" s="1">
        <v>2</v>
      </c>
      <c r="Q16" s="1">
        <v>3</v>
      </c>
    </row>
    <row r="17" spans="2:9" ht="20.100000000000001" customHeight="1">
      <c r="B17" s="41" t="s">
        <v>206</v>
      </c>
      <c r="C17" s="5"/>
      <c r="D17" s="5"/>
      <c r="E17" s="42"/>
      <c r="F17" s="1"/>
      <c r="G17" s="46" t="s">
        <v>219</v>
      </c>
      <c r="H17" s="46"/>
      <c r="I17" s="46"/>
    </row>
    <row r="18" spans="2:9" ht="20.100000000000001" customHeight="1">
      <c r="B18" s="41" t="s">
        <v>207</v>
      </c>
      <c r="C18" s="5"/>
      <c r="D18" s="5"/>
      <c r="E18" s="42"/>
      <c r="F18" s="1"/>
      <c r="G18" s="46" t="s">
        <v>220</v>
      </c>
      <c r="H18" s="46"/>
      <c r="I18" s="46"/>
    </row>
    <row r="20" spans="2:9" ht="20.100000000000001" customHeight="1">
      <c r="B20" s="5" t="s">
        <v>209</v>
      </c>
      <c r="C20" s="5" t="s">
        <v>211</v>
      </c>
      <c r="D20" s="47" t="s">
        <v>210</v>
      </c>
      <c r="E20" s="47"/>
    </row>
    <row r="21" spans="2:9" ht="20.100000000000001" customHeight="1">
      <c r="B21" s="12">
        <v>3000</v>
      </c>
      <c r="C21" s="1">
        <v>3</v>
      </c>
      <c r="D21" s="45"/>
      <c r="E21" s="45"/>
      <c r="F21" s="46" t="s">
        <v>221</v>
      </c>
      <c r="G21" s="46"/>
      <c r="H21" s="46"/>
      <c r="I21" s="46"/>
    </row>
    <row r="22" spans="2:9" ht="20.100000000000001" customHeight="1">
      <c r="B22" s="12">
        <v>7500</v>
      </c>
      <c r="C22" s="1">
        <v>5</v>
      </c>
      <c r="D22" s="61"/>
      <c r="E22" s="61"/>
    </row>
    <row r="23" spans="2:9" ht="20.100000000000001" customHeight="1">
      <c r="B23" s="12">
        <v>10900</v>
      </c>
      <c r="C23" s="1">
        <v>2</v>
      </c>
      <c r="D23" s="61"/>
      <c r="E23" s="61"/>
    </row>
  </sheetData>
  <mergeCells count="15">
    <mergeCell ref="D23:E23"/>
    <mergeCell ref="D22:E22"/>
    <mergeCell ref="D21:E21"/>
    <mergeCell ref="D20:E20"/>
    <mergeCell ref="G11:I11"/>
    <mergeCell ref="G18:I18"/>
    <mergeCell ref="G17:I17"/>
    <mergeCell ref="G16:I16"/>
    <mergeCell ref="G15:I15"/>
    <mergeCell ref="F21:I21"/>
    <mergeCell ref="D12:E12"/>
    <mergeCell ref="D11:E11"/>
    <mergeCell ref="D10:E10"/>
    <mergeCell ref="D9:E9"/>
    <mergeCell ref="G10:I10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776B1-9D7B-4591-B2F2-5731A7540255}">
  <dimension ref="A1:I22"/>
  <sheetViews>
    <sheetView workbookViewId="0"/>
  </sheetViews>
  <sheetFormatPr defaultRowHeight="16.899999999999999"/>
  <cols>
    <col min="1" max="1" width="20.75" bestFit="1" customWidth="1"/>
    <col min="2" max="2" width="10.875" bestFit="1" customWidth="1"/>
    <col min="3" max="4" width="11.75" bestFit="1" customWidth="1"/>
    <col min="5" max="5" width="10.375" bestFit="1" customWidth="1"/>
    <col min="8" max="8" width="10.75" bestFit="1" customWidth="1"/>
    <col min="9" max="9" width="11.75" bestFit="1" customWidth="1"/>
    <col min="10" max="10" width="10.75" bestFit="1" customWidth="1"/>
    <col min="11" max="11" width="10.375" bestFit="1" customWidth="1"/>
    <col min="12" max="12" width="11.5" bestFit="1" customWidth="1"/>
  </cols>
  <sheetData>
    <row r="1" spans="1:9">
      <c r="A1" s="3" t="s">
        <v>122</v>
      </c>
      <c r="B1" s="3"/>
      <c r="F1" s="3" t="s">
        <v>121</v>
      </c>
      <c r="G1" s="3"/>
    </row>
    <row r="2" spans="1:9">
      <c r="A2" s="1" t="s">
        <v>120</v>
      </c>
      <c r="B2" s="1" t="s">
        <v>119</v>
      </c>
      <c r="C2" s="1" t="s">
        <v>118</v>
      </c>
      <c r="D2" s="1" t="s">
        <v>117</v>
      </c>
      <c r="F2" s="1" t="s">
        <v>116</v>
      </c>
      <c r="G2" s="1" t="s">
        <v>115</v>
      </c>
      <c r="H2" s="1" t="s">
        <v>114</v>
      </c>
      <c r="I2" s="4" t="s">
        <v>113</v>
      </c>
    </row>
    <row r="3" spans="1:9">
      <c r="A3" s="1" t="s">
        <v>112</v>
      </c>
      <c r="B3" s="34">
        <v>150</v>
      </c>
      <c r="C3" s="1" t="s">
        <v>96</v>
      </c>
      <c r="D3" s="12">
        <v>6800</v>
      </c>
      <c r="F3" s="1" t="s">
        <v>111</v>
      </c>
      <c r="G3" s="1">
        <v>650</v>
      </c>
      <c r="H3" s="33">
        <v>20</v>
      </c>
      <c r="I3" s="32"/>
    </row>
    <row r="4" spans="1:9">
      <c r="A4" s="1" t="s">
        <v>110</v>
      </c>
      <c r="B4" s="34">
        <v>175</v>
      </c>
      <c r="C4" s="1" t="s">
        <v>96</v>
      </c>
      <c r="D4" s="12">
        <v>4500</v>
      </c>
      <c r="F4" s="1" t="s">
        <v>109</v>
      </c>
      <c r="G4" s="1">
        <v>530</v>
      </c>
      <c r="H4" s="33">
        <v>30</v>
      </c>
      <c r="I4" s="32"/>
    </row>
    <row r="5" spans="1:9">
      <c r="A5" s="1" t="s">
        <v>108</v>
      </c>
      <c r="B5" s="34">
        <v>160</v>
      </c>
      <c r="C5" s="1" t="s">
        <v>107</v>
      </c>
      <c r="D5" s="12">
        <v>3850</v>
      </c>
      <c r="F5" s="1" t="s">
        <v>106</v>
      </c>
      <c r="G5" s="1">
        <v>150</v>
      </c>
      <c r="H5" s="33">
        <v>5</v>
      </c>
      <c r="I5" s="32"/>
    </row>
    <row r="6" spans="1:9">
      <c r="A6" s="1" t="s">
        <v>105</v>
      </c>
      <c r="B6" s="34">
        <v>165</v>
      </c>
      <c r="C6" s="1" t="s">
        <v>104</v>
      </c>
      <c r="D6" s="12">
        <v>2500</v>
      </c>
      <c r="F6" s="1" t="s">
        <v>103</v>
      </c>
      <c r="G6" s="1">
        <v>865</v>
      </c>
      <c r="H6" s="33">
        <v>40</v>
      </c>
      <c r="I6" s="32"/>
    </row>
    <row r="7" spans="1:9">
      <c r="A7" s="1" t="s">
        <v>102</v>
      </c>
      <c r="B7" s="34">
        <v>100</v>
      </c>
      <c r="C7" s="1" t="s">
        <v>101</v>
      </c>
      <c r="D7" s="12">
        <v>5500</v>
      </c>
      <c r="F7" s="1" t="s">
        <v>100</v>
      </c>
      <c r="G7" s="1">
        <v>488</v>
      </c>
      <c r="H7" s="33">
        <v>25</v>
      </c>
      <c r="I7" s="32"/>
    </row>
    <row r="8" spans="1:9">
      <c r="A8" s="1" t="s">
        <v>99</v>
      </c>
      <c r="B8" s="34">
        <v>150</v>
      </c>
      <c r="C8" s="1" t="s">
        <v>96</v>
      </c>
      <c r="D8" s="12">
        <v>3300</v>
      </c>
      <c r="F8" s="1" t="s">
        <v>98</v>
      </c>
      <c r="G8" s="1">
        <v>1659</v>
      </c>
      <c r="H8" s="33">
        <v>150</v>
      </c>
      <c r="I8" s="32"/>
    </row>
    <row r="9" spans="1:9">
      <c r="A9" s="1" t="s">
        <v>97</v>
      </c>
      <c r="B9" s="34">
        <v>160</v>
      </c>
      <c r="C9" s="1" t="s">
        <v>96</v>
      </c>
      <c r="D9" s="12">
        <v>6500</v>
      </c>
      <c r="F9" s="1" t="s">
        <v>95</v>
      </c>
      <c r="G9" s="1">
        <v>745</v>
      </c>
      <c r="H9" s="33">
        <v>35</v>
      </c>
      <c r="I9" s="32"/>
    </row>
    <row r="10" spans="1:9">
      <c r="A10" s="58" t="s">
        <v>94</v>
      </c>
      <c r="B10" s="59"/>
      <c r="C10" s="60"/>
      <c r="D10" s="31"/>
    </row>
    <row r="12" spans="1:9">
      <c r="A12" s="3" t="s">
        <v>93</v>
      </c>
      <c r="F12" s="3" t="s">
        <v>92</v>
      </c>
      <c r="G12" s="3"/>
    </row>
    <row r="13" spans="1:9">
      <c r="A13" s="30" t="s">
        <v>91</v>
      </c>
      <c r="B13" s="30" t="s">
        <v>90</v>
      </c>
      <c r="C13" s="30" t="s">
        <v>89</v>
      </c>
      <c r="D13" s="4" t="s">
        <v>88</v>
      </c>
      <c r="F13" s="9" t="s">
        <v>87</v>
      </c>
      <c r="G13" s="9" t="s">
        <v>86</v>
      </c>
      <c r="H13" s="9" t="s">
        <v>0</v>
      </c>
      <c r="I13" s="4" t="s">
        <v>85</v>
      </c>
    </row>
    <row r="14" spans="1:9">
      <c r="A14" s="2" t="s">
        <v>84</v>
      </c>
      <c r="B14" s="2">
        <v>43835</v>
      </c>
      <c r="C14" s="10">
        <v>140</v>
      </c>
      <c r="D14" s="1"/>
      <c r="F14" s="9" t="s">
        <v>83</v>
      </c>
      <c r="G14" s="9">
        <v>1</v>
      </c>
      <c r="H14" s="29">
        <v>2538900</v>
      </c>
      <c r="I14" s="28"/>
    </row>
    <row r="15" spans="1:9">
      <c r="A15" s="2" t="s">
        <v>82</v>
      </c>
      <c r="B15" s="2">
        <v>43838</v>
      </c>
      <c r="C15" s="10">
        <v>95</v>
      </c>
      <c r="D15" s="1"/>
      <c r="F15" s="9" t="s">
        <v>81</v>
      </c>
      <c r="G15" s="9">
        <v>3</v>
      </c>
      <c r="H15" s="29">
        <v>2748100</v>
      </c>
      <c r="I15" s="28"/>
    </row>
    <row r="16" spans="1:9">
      <c r="A16" s="2" t="s">
        <v>80</v>
      </c>
      <c r="B16" s="2">
        <v>43862</v>
      </c>
      <c r="C16" s="10">
        <v>120</v>
      </c>
      <c r="D16" s="1"/>
      <c r="F16" s="9" t="s">
        <v>79</v>
      </c>
      <c r="G16" s="9">
        <v>7</v>
      </c>
      <c r="H16" s="29">
        <v>3205900</v>
      </c>
      <c r="I16" s="28"/>
    </row>
    <row r="17" spans="1:9">
      <c r="A17" s="2" t="s">
        <v>78</v>
      </c>
      <c r="B17" s="2">
        <v>43866</v>
      </c>
      <c r="C17" s="10">
        <v>152</v>
      </c>
      <c r="D17" s="1"/>
      <c r="F17" s="9" t="s">
        <v>77</v>
      </c>
      <c r="G17" s="9">
        <v>5</v>
      </c>
      <c r="H17" s="29">
        <v>2972300</v>
      </c>
      <c r="I17" s="28"/>
    </row>
    <row r="18" spans="1:9">
      <c r="A18" s="2" t="s">
        <v>76</v>
      </c>
      <c r="B18" s="2">
        <v>43869</v>
      </c>
      <c r="C18" s="10">
        <v>144</v>
      </c>
      <c r="D18" s="1"/>
      <c r="F18" s="9" t="s">
        <v>75</v>
      </c>
      <c r="G18" s="9">
        <v>4</v>
      </c>
      <c r="H18" s="29">
        <v>2858800</v>
      </c>
      <c r="I18" s="28"/>
    </row>
    <row r="19" spans="1:9">
      <c r="A19" s="2" t="s">
        <v>74</v>
      </c>
      <c r="B19" s="2">
        <v>43892</v>
      </c>
      <c r="C19" s="10">
        <v>115</v>
      </c>
      <c r="D19" s="1"/>
      <c r="F19" s="9" t="s">
        <v>73</v>
      </c>
      <c r="G19" s="9">
        <v>5</v>
      </c>
      <c r="H19" s="29">
        <v>2972300</v>
      </c>
      <c r="I19" s="28"/>
    </row>
    <row r="20" spans="1:9">
      <c r="A20" s="2" t="s">
        <v>72</v>
      </c>
      <c r="B20" s="2">
        <v>43900</v>
      </c>
      <c r="C20" s="10">
        <v>175</v>
      </c>
      <c r="D20" s="1"/>
      <c r="F20" s="9" t="s">
        <v>71</v>
      </c>
      <c r="G20" s="9">
        <v>3</v>
      </c>
      <c r="H20" s="29">
        <v>2748100</v>
      </c>
      <c r="I20" s="28"/>
    </row>
    <row r="21" spans="1:9">
      <c r="A21" s="2" t="s">
        <v>70</v>
      </c>
      <c r="B21" s="2">
        <v>43908</v>
      </c>
      <c r="C21" s="10">
        <v>135</v>
      </c>
      <c r="D21" s="1"/>
      <c r="F21" s="9" t="s">
        <v>1</v>
      </c>
      <c r="G21" s="9">
        <v>2</v>
      </c>
      <c r="H21" s="29">
        <v>2641600</v>
      </c>
      <c r="I21" s="28"/>
    </row>
    <row r="22" spans="1:9">
      <c r="F22" s="9" t="s">
        <v>69</v>
      </c>
      <c r="G22" s="9">
        <v>4</v>
      </c>
      <c r="H22" s="29">
        <v>2858800</v>
      </c>
      <c r="I22" s="28"/>
    </row>
  </sheetData>
  <mergeCells count="1">
    <mergeCell ref="A10:C10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98AE5-6E41-4B8F-9B7D-D596E1C681BC}">
  <dimension ref="A1:K28"/>
  <sheetViews>
    <sheetView workbookViewId="0"/>
  </sheetViews>
  <sheetFormatPr defaultRowHeight="16.899999999999999"/>
  <cols>
    <col min="4" max="4" width="9" customWidth="1"/>
    <col min="6" max="6" width="14.875" customWidth="1"/>
    <col min="7" max="7" width="11" customWidth="1"/>
    <col min="8" max="9" width="9.25" bestFit="1" customWidth="1"/>
    <col min="10" max="10" width="10.375" bestFit="1" customWidth="1"/>
  </cols>
  <sheetData>
    <row r="1" spans="1:11">
      <c r="A1" s="27" t="s">
        <v>68</v>
      </c>
      <c r="B1" s="26"/>
      <c r="C1" s="26"/>
      <c r="D1" s="25"/>
      <c r="F1" s="24" t="s">
        <v>67</v>
      </c>
      <c r="G1" s="23"/>
      <c r="H1" s="23"/>
      <c r="I1" s="23"/>
      <c r="J1" s="23"/>
      <c r="K1" s="23"/>
    </row>
    <row r="2" spans="1:11">
      <c r="A2" s="18" t="s">
        <v>66</v>
      </c>
      <c r="B2" s="18" t="s">
        <v>65</v>
      </c>
      <c r="C2" s="18" t="s">
        <v>64</v>
      </c>
      <c r="D2" s="22" t="s">
        <v>63</v>
      </c>
      <c r="F2" s="16" t="s">
        <v>62</v>
      </c>
      <c r="G2" s="16" t="s">
        <v>61</v>
      </c>
      <c r="H2" s="16" t="s">
        <v>60</v>
      </c>
      <c r="I2" s="16" t="s">
        <v>59</v>
      </c>
      <c r="J2" s="16" t="s">
        <v>58</v>
      </c>
      <c r="K2" s="21" t="s">
        <v>57</v>
      </c>
    </row>
    <row r="3" spans="1:11">
      <c r="A3" s="20">
        <v>1</v>
      </c>
      <c r="B3" s="18" t="s">
        <v>56</v>
      </c>
      <c r="C3" s="19">
        <v>0.11018518518518518</v>
      </c>
      <c r="D3" s="18" t="str">
        <f>IF(_xlfn.RANK.EQ(C3,$C$3:$C$9,1)&lt;=3,_xlfn.RANK.EQ(C3,$C$3:$C$9,1)&amp;"등","")</f>
        <v>3등</v>
      </c>
      <c r="F3" s="17" t="s">
        <v>55</v>
      </c>
      <c r="G3" s="16" t="s">
        <v>43</v>
      </c>
      <c r="H3" s="15">
        <v>15000</v>
      </c>
      <c r="I3" s="14">
        <v>53000</v>
      </c>
      <c r="J3" s="14">
        <v>3</v>
      </c>
      <c r="K3" s="13">
        <f>I3*J3*IF(OR(G3="정회원",G3="특별회원"),30%,10%)</f>
        <v>47700</v>
      </c>
    </row>
    <row r="4" spans="1:11">
      <c r="A4" s="20">
        <v>2</v>
      </c>
      <c r="B4" s="18" t="s">
        <v>54</v>
      </c>
      <c r="C4" s="19">
        <v>0.10116898148148147</v>
      </c>
      <c r="D4" s="18" t="str">
        <f t="shared" ref="D4:D9" si="0">IF(_xlfn.RANK.EQ(C4,$C$3:$C$9,1)&lt;=3,_xlfn.RANK.EQ(C4,$C$3:$C$9,1)&amp;"등","")</f>
        <v>1등</v>
      </c>
      <c r="F4" s="17" t="s">
        <v>53</v>
      </c>
      <c r="G4" s="16" t="s">
        <v>40</v>
      </c>
      <c r="H4" s="15">
        <v>5000</v>
      </c>
      <c r="I4" s="14">
        <v>20000</v>
      </c>
      <c r="J4" s="14">
        <v>5</v>
      </c>
      <c r="K4" s="13">
        <f t="shared" ref="K4:K9" si="1">I4*J4*IF(OR(G4="정회원",G4="특별회원"),30%,10%)</f>
        <v>10000</v>
      </c>
    </row>
    <row r="5" spans="1:11">
      <c r="A5" s="20">
        <v>3</v>
      </c>
      <c r="B5" s="18" t="s">
        <v>52</v>
      </c>
      <c r="C5" s="19">
        <v>0.12517361111111111</v>
      </c>
      <c r="D5" s="18" t="str">
        <f t="shared" si="0"/>
        <v/>
      </c>
      <c r="F5" s="17" t="s">
        <v>51</v>
      </c>
      <c r="G5" s="16" t="s">
        <v>46</v>
      </c>
      <c r="H5" s="15">
        <v>24000</v>
      </c>
      <c r="I5" s="14">
        <v>2500</v>
      </c>
      <c r="J5" s="14">
        <v>2</v>
      </c>
      <c r="K5" s="13">
        <f t="shared" si="1"/>
        <v>1500</v>
      </c>
    </row>
    <row r="6" spans="1:11">
      <c r="A6" s="20">
        <v>4</v>
      </c>
      <c r="B6" s="18" t="s">
        <v>50</v>
      </c>
      <c r="C6" s="19">
        <v>0.11631944444444443</v>
      </c>
      <c r="D6" s="18" t="str">
        <f t="shared" si="0"/>
        <v/>
      </c>
      <c r="F6" s="17" t="s">
        <v>49</v>
      </c>
      <c r="G6" s="16" t="s">
        <v>40</v>
      </c>
      <c r="H6" s="15">
        <v>10000</v>
      </c>
      <c r="I6" s="14">
        <v>30000</v>
      </c>
      <c r="J6" s="14">
        <v>4</v>
      </c>
      <c r="K6" s="13">
        <f t="shared" si="1"/>
        <v>12000</v>
      </c>
    </row>
    <row r="7" spans="1:11">
      <c r="A7" s="20">
        <v>5</v>
      </c>
      <c r="B7" s="18" t="s">
        <v>48</v>
      </c>
      <c r="C7" s="19">
        <v>0.10989583333333335</v>
      </c>
      <c r="D7" s="18" t="str">
        <f t="shared" si="0"/>
        <v>2등</v>
      </c>
      <c r="F7" s="17" t="s">
        <v>47</v>
      </c>
      <c r="G7" s="16" t="s">
        <v>46</v>
      </c>
      <c r="H7" s="15">
        <v>100000</v>
      </c>
      <c r="I7" s="14">
        <v>4000</v>
      </c>
      <c r="J7" s="14">
        <v>5</v>
      </c>
      <c r="K7" s="13">
        <f t="shared" si="1"/>
        <v>6000</v>
      </c>
    </row>
    <row r="8" spans="1:11">
      <c r="A8" s="20">
        <v>6</v>
      </c>
      <c r="B8" s="18" t="s">
        <v>45</v>
      </c>
      <c r="C8" s="19">
        <v>0.12175925925925928</v>
      </c>
      <c r="D8" s="18" t="str">
        <f t="shared" si="0"/>
        <v/>
      </c>
      <c r="F8" s="17" t="s">
        <v>44</v>
      </c>
      <c r="G8" s="16" t="s">
        <v>43</v>
      </c>
      <c r="H8" s="15">
        <v>250000</v>
      </c>
      <c r="I8" s="14">
        <v>37000</v>
      </c>
      <c r="J8" s="14">
        <v>3</v>
      </c>
      <c r="K8" s="13">
        <f t="shared" si="1"/>
        <v>33300</v>
      </c>
    </row>
    <row r="9" spans="1:11">
      <c r="A9" s="20">
        <v>7</v>
      </c>
      <c r="B9" s="18" t="s">
        <v>42</v>
      </c>
      <c r="C9" s="19">
        <v>0.11444444444444445</v>
      </c>
      <c r="D9" s="18" t="str">
        <f t="shared" si="0"/>
        <v/>
      </c>
      <c r="F9" s="17" t="s">
        <v>41</v>
      </c>
      <c r="G9" s="16" t="s">
        <v>40</v>
      </c>
      <c r="H9" s="15">
        <v>0</v>
      </c>
      <c r="I9" s="14">
        <v>100000</v>
      </c>
      <c r="J9" s="14">
        <v>1</v>
      </c>
      <c r="K9" s="13">
        <f t="shared" si="1"/>
        <v>10000</v>
      </c>
    </row>
    <row r="11" spans="1:11">
      <c r="A11" s="3" t="s">
        <v>39</v>
      </c>
      <c r="F11" s="3" t="s">
        <v>38</v>
      </c>
      <c r="G11" s="3"/>
    </row>
    <row r="12" spans="1:11">
      <c r="A12" s="1" t="s">
        <v>37</v>
      </c>
      <c r="B12" s="1" t="s">
        <v>8</v>
      </c>
      <c r="C12" s="1" t="s">
        <v>7</v>
      </c>
      <c r="F12" s="1" t="s">
        <v>36</v>
      </c>
      <c r="G12" s="1" t="s">
        <v>35</v>
      </c>
      <c r="H12" s="1" t="s">
        <v>34</v>
      </c>
      <c r="I12" s="1" t="s">
        <v>33</v>
      </c>
      <c r="J12" s="1" t="s">
        <v>32</v>
      </c>
    </row>
    <row r="13" spans="1:11">
      <c r="A13" s="1" t="s">
        <v>31</v>
      </c>
      <c r="B13" s="10">
        <v>93</v>
      </c>
      <c r="C13" s="10">
        <v>85</v>
      </c>
      <c r="F13" s="1" t="s">
        <v>30</v>
      </c>
      <c r="G13" s="1" t="s">
        <v>12</v>
      </c>
      <c r="H13" s="12">
        <v>3500</v>
      </c>
      <c r="I13" s="12">
        <v>48</v>
      </c>
      <c r="J13" s="12">
        <f t="shared" ref="J13:J21" si="2">H13*I13</f>
        <v>168000</v>
      </c>
    </row>
    <row r="14" spans="1:11">
      <c r="A14" s="1" t="s">
        <v>29</v>
      </c>
      <c r="B14" s="10">
        <v>88</v>
      </c>
      <c r="C14" s="10">
        <v>85</v>
      </c>
      <c r="F14" s="1" t="s">
        <v>28</v>
      </c>
      <c r="G14" s="1" t="s">
        <v>17</v>
      </c>
      <c r="H14" s="12">
        <v>6500</v>
      </c>
      <c r="I14" s="12">
        <v>80</v>
      </c>
      <c r="J14" s="12">
        <f t="shared" si="2"/>
        <v>520000</v>
      </c>
    </row>
    <row r="15" spans="1:11">
      <c r="A15" s="1" t="s">
        <v>27</v>
      </c>
      <c r="B15" s="10">
        <v>85</v>
      </c>
      <c r="C15" s="10">
        <v>70</v>
      </c>
      <c r="F15" s="1" t="s">
        <v>26</v>
      </c>
      <c r="G15" s="1" t="s">
        <v>12</v>
      </c>
      <c r="H15" s="12">
        <v>4500</v>
      </c>
      <c r="I15" s="12">
        <v>150</v>
      </c>
      <c r="J15" s="12">
        <f t="shared" si="2"/>
        <v>675000</v>
      </c>
    </row>
    <row r="16" spans="1:11">
      <c r="A16" s="1" t="s">
        <v>25</v>
      </c>
      <c r="B16" s="10">
        <v>94</v>
      </c>
      <c r="C16" s="10">
        <v>76</v>
      </c>
      <c r="F16" s="1" t="s">
        <v>24</v>
      </c>
      <c r="G16" s="1" t="s">
        <v>17</v>
      </c>
      <c r="H16" s="12">
        <v>5000</v>
      </c>
      <c r="I16" s="12">
        <v>50</v>
      </c>
      <c r="J16" s="12">
        <f t="shared" si="2"/>
        <v>250000</v>
      </c>
    </row>
    <row r="17" spans="1:10">
      <c r="A17" s="1" t="s">
        <v>23</v>
      </c>
      <c r="B17" s="10">
        <v>25</v>
      </c>
      <c r="C17" s="10">
        <v>84</v>
      </c>
      <c r="F17" s="1" t="s">
        <v>22</v>
      </c>
      <c r="G17" s="1" t="s">
        <v>12</v>
      </c>
      <c r="H17" s="12">
        <v>3500</v>
      </c>
      <c r="I17" s="12">
        <v>35</v>
      </c>
      <c r="J17" s="12">
        <f t="shared" si="2"/>
        <v>122500</v>
      </c>
    </row>
    <row r="18" spans="1:10">
      <c r="A18" s="1" t="s">
        <v>21</v>
      </c>
      <c r="B18" s="10">
        <v>90</v>
      </c>
      <c r="C18" s="10">
        <v>91</v>
      </c>
      <c r="F18" s="1" t="s">
        <v>20</v>
      </c>
      <c r="G18" s="1" t="s">
        <v>12</v>
      </c>
      <c r="H18" s="12">
        <v>6000</v>
      </c>
      <c r="I18" s="12">
        <v>45</v>
      </c>
      <c r="J18" s="12">
        <f t="shared" si="2"/>
        <v>270000</v>
      </c>
    </row>
    <row r="19" spans="1:10">
      <c r="A19" s="1" t="s">
        <v>19</v>
      </c>
      <c r="B19" s="10">
        <v>100</v>
      </c>
      <c r="C19" s="10">
        <v>91</v>
      </c>
      <c r="F19" s="1" t="s">
        <v>18</v>
      </c>
      <c r="G19" s="1" t="s">
        <v>17</v>
      </c>
      <c r="H19" s="12">
        <v>8000</v>
      </c>
      <c r="I19" s="12">
        <v>29</v>
      </c>
      <c r="J19" s="12">
        <f t="shared" si="2"/>
        <v>232000</v>
      </c>
    </row>
    <row r="20" spans="1:10">
      <c r="A20" s="1" t="s">
        <v>16</v>
      </c>
      <c r="B20" s="10">
        <v>84</v>
      </c>
      <c r="C20" s="10">
        <v>71</v>
      </c>
      <c r="F20" s="1" t="s">
        <v>15</v>
      </c>
      <c r="G20" s="1" t="s">
        <v>12</v>
      </c>
      <c r="H20" s="12">
        <v>5000</v>
      </c>
      <c r="I20" s="12">
        <v>40</v>
      </c>
      <c r="J20" s="12">
        <f t="shared" si="2"/>
        <v>200000</v>
      </c>
    </row>
    <row r="21" spans="1:10">
      <c r="A21" s="1" t="s">
        <v>14</v>
      </c>
      <c r="B21" s="10">
        <v>30</v>
      </c>
      <c r="C21" s="10">
        <v>100</v>
      </c>
      <c r="F21" s="1" t="s">
        <v>13</v>
      </c>
      <c r="G21" s="1" t="s">
        <v>12</v>
      </c>
      <c r="H21" s="12">
        <v>4000</v>
      </c>
      <c r="I21" s="12">
        <v>55</v>
      </c>
      <c r="J21" s="12">
        <f t="shared" si="2"/>
        <v>220000</v>
      </c>
    </row>
    <row r="22" spans="1:10">
      <c r="A22" s="1" t="s">
        <v>11</v>
      </c>
      <c r="B22" s="10">
        <v>36</v>
      </c>
      <c r="C22" s="10">
        <v>90</v>
      </c>
      <c r="F22" s="58" t="s">
        <v>10</v>
      </c>
      <c r="G22" s="59"/>
      <c r="H22" s="59"/>
      <c r="I22" s="60"/>
      <c r="J22" s="12" t="str">
        <f>AVERAGEIFS(J13:J21,G13:G21,"테이크아웃",J13:J21,"&gt;=200000",J13:J21,"&lt;300000")&amp;"원"</f>
        <v>230000원</v>
      </c>
    </row>
    <row r="24" spans="1:10">
      <c r="A24" s="3" t="s">
        <v>9</v>
      </c>
    </row>
    <row r="25" spans="1:10">
      <c r="A25" s="1" t="s">
        <v>3</v>
      </c>
      <c r="B25" s="4" t="s">
        <v>8</v>
      </c>
      <c r="C25" s="4" t="s">
        <v>7</v>
      </c>
      <c r="F25" s="3" t="s">
        <v>222</v>
      </c>
    </row>
    <row r="26" spans="1:10">
      <c r="A26" s="1" t="s">
        <v>6</v>
      </c>
      <c r="B26" s="1" t="str">
        <f>COUNTIFS($A$13:$A$22,"?"&amp;$A26&amp;"*",B$13:B$22,"&gt;=80")&amp;"명"</f>
        <v>3명</v>
      </c>
      <c r="C26" s="1" t="str">
        <f>COUNTIFS($A$13:$A$22,"?"&amp;$A26&amp;"*",C$13:C$22,"&gt;=80")&amp;"명"</f>
        <v>2명</v>
      </c>
      <c r="F26" s="10" t="s">
        <v>35</v>
      </c>
      <c r="G26" s="63" t="s">
        <v>223</v>
      </c>
    </row>
    <row r="27" spans="1:10">
      <c r="A27" s="1" t="s">
        <v>5</v>
      </c>
      <c r="B27" s="1" t="str">
        <f t="shared" ref="B27:C28" si="3">COUNTIFS($A$13:$A$22,"?"&amp;$A27&amp;"*",B$13:B$22,"&gt;=80")&amp;"명"</f>
        <v>2명</v>
      </c>
      <c r="C27" s="1" t="str">
        <f t="shared" si="3"/>
        <v>4명</v>
      </c>
      <c r="F27" s="10" t="s">
        <v>224</v>
      </c>
      <c r="G27" s="10">
        <f>_xlfn.MODE.SNGL(H13:H21)</f>
        <v>3500</v>
      </c>
    </row>
    <row r="28" spans="1:10">
      <c r="A28" s="1" t="s">
        <v>4</v>
      </c>
      <c r="B28" s="1" t="str">
        <f t="shared" si="3"/>
        <v>2명</v>
      </c>
      <c r="C28" s="1" t="str">
        <f t="shared" si="3"/>
        <v>1명</v>
      </c>
    </row>
  </sheetData>
  <mergeCells count="1">
    <mergeCell ref="F22:I22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3891A-CBD6-4386-BFC9-363BD0657CA3}">
  <dimension ref="A1:I22"/>
  <sheetViews>
    <sheetView workbookViewId="0"/>
  </sheetViews>
  <sheetFormatPr defaultRowHeight="16.899999999999999"/>
  <cols>
    <col min="1" max="1" width="20.75" bestFit="1" customWidth="1"/>
    <col min="2" max="2" width="10.875" bestFit="1" customWidth="1"/>
    <col min="3" max="4" width="11.75" bestFit="1" customWidth="1"/>
    <col min="5" max="5" width="10.375" bestFit="1" customWidth="1"/>
    <col min="8" max="8" width="10.75" bestFit="1" customWidth="1"/>
    <col min="9" max="9" width="11.75" bestFit="1" customWidth="1"/>
    <col min="10" max="10" width="10.75" bestFit="1" customWidth="1"/>
    <col min="11" max="11" width="10.375" bestFit="1" customWidth="1"/>
    <col min="12" max="12" width="11.5" bestFit="1" customWidth="1"/>
  </cols>
  <sheetData>
    <row r="1" spans="1:9">
      <c r="A1" s="3" t="s">
        <v>122</v>
      </c>
      <c r="B1" s="3"/>
      <c r="F1" s="3" t="s">
        <v>121</v>
      </c>
      <c r="G1" s="3"/>
    </row>
    <row r="2" spans="1:9">
      <c r="A2" s="1" t="s">
        <v>120</v>
      </c>
      <c r="B2" s="1" t="s">
        <v>119</v>
      </c>
      <c r="C2" s="1" t="s">
        <v>118</v>
      </c>
      <c r="D2" s="1" t="s">
        <v>117</v>
      </c>
      <c r="F2" s="1" t="s">
        <v>116</v>
      </c>
      <c r="G2" s="1" t="s">
        <v>115</v>
      </c>
      <c r="H2" s="1" t="s">
        <v>114</v>
      </c>
      <c r="I2" s="4" t="s">
        <v>113</v>
      </c>
    </row>
    <row r="3" spans="1:9">
      <c r="A3" s="1" t="s">
        <v>112</v>
      </c>
      <c r="B3" s="34">
        <v>150</v>
      </c>
      <c r="C3" s="1" t="s">
        <v>96</v>
      </c>
      <c r="D3" s="12">
        <v>6800</v>
      </c>
      <c r="F3" s="1" t="s">
        <v>111</v>
      </c>
      <c r="G3" s="1">
        <v>650</v>
      </c>
      <c r="H3" s="33">
        <v>20</v>
      </c>
      <c r="I3" s="32" t="str">
        <f>INT(G3/H3)&amp;"("&amp;MOD(G3,H3)&amp;")"</f>
        <v>32(10)</v>
      </c>
    </row>
    <row r="4" spans="1:9">
      <c r="A4" s="1" t="s">
        <v>110</v>
      </c>
      <c r="B4" s="34">
        <v>175</v>
      </c>
      <c r="C4" s="1" t="s">
        <v>96</v>
      </c>
      <c r="D4" s="12">
        <v>4500</v>
      </c>
      <c r="F4" s="1" t="s">
        <v>109</v>
      </c>
      <c r="G4" s="1">
        <v>530</v>
      </c>
      <c r="H4" s="33">
        <v>30</v>
      </c>
      <c r="I4" s="32" t="str">
        <f t="shared" ref="I4:I9" si="0">INT(G4/H4)&amp;"("&amp;MOD(G4,H4)&amp;")"</f>
        <v>17(20)</v>
      </c>
    </row>
    <row r="5" spans="1:9">
      <c r="A5" s="1" t="s">
        <v>108</v>
      </c>
      <c r="B5" s="34">
        <v>160</v>
      </c>
      <c r="C5" s="1" t="s">
        <v>107</v>
      </c>
      <c r="D5" s="12">
        <v>3850</v>
      </c>
      <c r="F5" s="1" t="s">
        <v>106</v>
      </c>
      <c r="G5" s="1">
        <v>150</v>
      </c>
      <c r="H5" s="33">
        <v>5</v>
      </c>
      <c r="I5" s="32" t="str">
        <f t="shared" si="0"/>
        <v>30(0)</v>
      </c>
    </row>
    <row r="6" spans="1:9">
      <c r="A6" s="1" t="s">
        <v>105</v>
      </c>
      <c r="B6" s="34">
        <v>165</v>
      </c>
      <c r="C6" s="1" t="s">
        <v>104</v>
      </c>
      <c r="D6" s="12">
        <v>2500</v>
      </c>
      <c r="F6" s="1" t="s">
        <v>103</v>
      </c>
      <c r="G6" s="1">
        <v>865</v>
      </c>
      <c r="H6" s="33">
        <v>40</v>
      </c>
      <c r="I6" s="32" t="str">
        <f t="shared" si="0"/>
        <v>21(25)</v>
      </c>
    </row>
    <row r="7" spans="1:9">
      <c r="A7" s="1" t="s">
        <v>102</v>
      </c>
      <c r="B7" s="34">
        <v>100</v>
      </c>
      <c r="C7" s="1" t="s">
        <v>101</v>
      </c>
      <c r="D7" s="12">
        <v>5500</v>
      </c>
      <c r="F7" s="1" t="s">
        <v>100</v>
      </c>
      <c r="G7" s="1">
        <v>488</v>
      </c>
      <c r="H7" s="33">
        <v>25</v>
      </c>
      <c r="I7" s="32" t="str">
        <f t="shared" si="0"/>
        <v>19(13)</v>
      </c>
    </row>
    <row r="8" spans="1:9">
      <c r="A8" s="1" t="s">
        <v>99</v>
      </c>
      <c r="B8" s="34">
        <v>150</v>
      </c>
      <c r="C8" s="1" t="s">
        <v>96</v>
      </c>
      <c r="D8" s="12">
        <v>3300</v>
      </c>
      <c r="F8" s="1" t="s">
        <v>98</v>
      </c>
      <c r="G8" s="1">
        <v>1659</v>
      </c>
      <c r="H8" s="33">
        <v>150</v>
      </c>
      <c r="I8" s="32" t="str">
        <f t="shared" si="0"/>
        <v>11(9)</v>
      </c>
    </row>
    <row r="9" spans="1:9">
      <c r="A9" s="1" t="s">
        <v>97</v>
      </c>
      <c r="B9" s="34">
        <v>160</v>
      </c>
      <c r="C9" s="1" t="s">
        <v>96</v>
      </c>
      <c r="D9" s="12">
        <v>6500</v>
      </c>
      <c r="F9" s="1" t="s">
        <v>95</v>
      </c>
      <c r="G9" s="1">
        <v>745</v>
      </c>
      <c r="H9" s="33">
        <v>35</v>
      </c>
      <c r="I9" s="32" t="str">
        <f t="shared" si="0"/>
        <v>21(10)</v>
      </c>
    </row>
    <row r="10" spans="1:9">
      <c r="A10" s="58" t="s">
        <v>94</v>
      </c>
      <c r="B10" s="59"/>
      <c r="C10" s="60"/>
      <c r="D10" s="31">
        <f>SUMIFS(D3:D9,B3:B9,"&gt;=160",C3:C9,"8세이상")</f>
        <v>11000</v>
      </c>
    </row>
    <row r="12" spans="1:9">
      <c r="A12" s="3" t="s">
        <v>93</v>
      </c>
      <c r="F12" s="3" t="s">
        <v>92</v>
      </c>
      <c r="G12" s="3"/>
    </row>
    <row r="13" spans="1:9">
      <c r="A13" s="30" t="s">
        <v>91</v>
      </c>
      <c r="B13" s="30" t="s">
        <v>90</v>
      </c>
      <c r="C13" s="30" t="s">
        <v>89</v>
      </c>
      <c r="D13" s="4" t="s">
        <v>88</v>
      </c>
      <c r="F13" s="9" t="s">
        <v>87</v>
      </c>
      <c r="G13" s="9" t="s">
        <v>86</v>
      </c>
      <c r="H13" s="9" t="s">
        <v>0</v>
      </c>
      <c r="I13" s="4" t="s">
        <v>85</v>
      </c>
    </row>
    <row r="14" spans="1:9">
      <c r="A14" s="2" t="s">
        <v>84</v>
      </c>
      <c r="B14" s="2">
        <v>43835</v>
      </c>
      <c r="C14" s="10">
        <v>140</v>
      </c>
      <c r="D14" s="1" t="str">
        <f>IF(C14&lt;120,TEXT(ROUNDUP(C14/60,0),"0시간"),TEXT((C14-MOD(C14,60))/60,"0시간")&amp;TEXT(MOD(C14,60)," 0분"))</f>
        <v>2시간 20분</v>
      </c>
      <c r="F14" s="9" t="s">
        <v>83</v>
      </c>
      <c r="G14" s="9">
        <v>1</v>
      </c>
      <c r="H14" s="29">
        <v>2538900</v>
      </c>
      <c r="I14" s="28">
        <f>TRUNC(SQRT(G14)*H14,0)</f>
        <v>2538900</v>
      </c>
    </row>
    <row r="15" spans="1:9">
      <c r="A15" s="2" t="s">
        <v>82</v>
      </c>
      <c r="B15" s="2">
        <v>43838</v>
      </c>
      <c r="C15" s="10">
        <v>95</v>
      </c>
      <c r="D15" s="1" t="str">
        <f t="shared" ref="D15:D21" si="1">IF(C15&lt;120,TEXT(ROUNDUP(C15/60,0),"0시간"),TEXT((C15-MOD(C15,60))/60,"0시간")&amp;TEXT(MOD(C15,60)," 0분"))</f>
        <v>2시간</v>
      </c>
      <c r="F15" s="9" t="s">
        <v>81</v>
      </c>
      <c r="G15" s="9">
        <v>3</v>
      </c>
      <c r="H15" s="29">
        <v>2748100</v>
      </c>
      <c r="I15" s="28">
        <f t="shared" ref="I15:I22" si="2">TRUNC(SQRT(G15)*H15,0)</f>
        <v>4759848</v>
      </c>
    </row>
    <row r="16" spans="1:9">
      <c r="A16" s="2" t="s">
        <v>80</v>
      </c>
      <c r="B16" s="2">
        <v>43862</v>
      </c>
      <c r="C16" s="10">
        <v>120</v>
      </c>
      <c r="D16" s="1" t="str">
        <f t="shared" si="1"/>
        <v>2시간 0분</v>
      </c>
      <c r="F16" s="9" t="s">
        <v>79</v>
      </c>
      <c r="G16" s="9">
        <v>7</v>
      </c>
      <c r="H16" s="29">
        <v>3205900</v>
      </c>
      <c r="I16" s="28">
        <f t="shared" si="2"/>
        <v>8482014</v>
      </c>
    </row>
    <row r="17" spans="1:9">
      <c r="A17" s="2" t="s">
        <v>78</v>
      </c>
      <c r="B17" s="2">
        <v>43866</v>
      </c>
      <c r="C17" s="10">
        <v>152</v>
      </c>
      <c r="D17" s="1" t="str">
        <f t="shared" si="1"/>
        <v>2시간 32분</v>
      </c>
      <c r="F17" s="9" t="s">
        <v>77</v>
      </c>
      <c r="G17" s="9">
        <v>5</v>
      </c>
      <c r="H17" s="29">
        <v>2972300</v>
      </c>
      <c r="I17" s="28">
        <f t="shared" si="2"/>
        <v>6646264</v>
      </c>
    </row>
    <row r="18" spans="1:9">
      <c r="A18" s="2" t="s">
        <v>76</v>
      </c>
      <c r="B18" s="2">
        <v>43869</v>
      </c>
      <c r="C18" s="10">
        <v>144</v>
      </c>
      <c r="D18" s="1" t="str">
        <f t="shared" si="1"/>
        <v>2시간 24분</v>
      </c>
      <c r="F18" s="9" t="s">
        <v>75</v>
      </c>
      <c r="G18" s="9">
        <v>4</v>
      </c>
      <c r="H18" s="29">
        <v>2858800</v>
      </c>
      <c r="I18" s="28">
        <f t="shared" si="2"/>
        <v>5717600</v>
      </c>
    </row>
    <row r="19" spans="1:9">
      <c r="A19" s="2" t="s">
        <v>74</v>
      </c>
      <c r="B19" s="2">
        <v>43892</v>
      </c>
      <c r="C19" s="10">
        <v>115</v>
      </c>
      <c r="D19" s="1" t="str">
        <f t="shared" si="1"/>
        <v>2시간</v>
      </c>
      <c r="F19" s="9" t="s">
        <v>73</v>
      </c>
      <c r="G19" s="9">
        <v>5</v>
      </c>
      <c r="H19" s="29">
        <v>2972300</v>
      </c>
      <c r="I19" s="28">
        <f t="shared" si="2"/>
        <v>6646264</v>
      </c>
    </row>
    <row r="20" spans="1:9">
      <c r="A20" s="2" t="s">
        <v>72</v>
      </c>
      <c r="B20" s="2">
        <v>43900</v>
      </c>
      <c r="C20" s="10">
        <v>175</v>
      </c>
      <c r="D20" s="1" t="str">
        <f t="shared" si="1"/>
        <v>2시간 55분</v>
      </c>
      <c r="F20" s="9" t="s">
        <v>71</v>
      </c>
      <c r="G20" s="9">
        <v>3</v>
      </c>
      <c r="H20" s="29">
        <v>2748100</v>
      </c>
      <c r="I20" s="28">
        <f t="shared" si="2"/>
        <v>4759848</v>
      </c>
    </row>
    <row r="21" spans="1:9">
      <c r="A21" s="2" t="s">
        <v>70</v>
      </c>
      <c r="B21" s="2">
        <v>43908</v>
      </c>
      <c r="C21" s="10">
        <v>135</v>
      </c>
      <c r="D21" s="1" t="str">
        <f t="shared" si="1"/>
        <v>2시간 15분</v>
      </c>
      <c r="F21" s="9" t="s">
        <v>1</v>
      </c>
      <c r="G21" s="9">
        <v>2</v>
      </c>
      <c r="H21" s="29">
        <v>2641600</v>
      </c>
      <c r="I21" s="28">
        <f t="shared" si="2"/>
        <v>3735786</v>
      </c>
    </row>
    <row r="22" spans="1:9">
      <c r="F22" s="9" t="s">
        <v>69</v>
      </c>
      <c r="G22" s="9">
        <v>4</v>
      </c>
      <c r="H22" s="29">
        <v>2858800</v>
      </c>
      <c r="I22" s="28">
        <f t="shared" si="2"/>
        <v>5717600</v>
      </c>
    </row>
  </sheetData>
  <mergeCells count="1">
    <mergeCell ref="A10:C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통계1</vt:lpstr>
      <vt:lpstr>통계2</vt:lpstr>
      <vt:lpstr>계산작업-4</vt:lpstr>
      <vt:lpstr>수학삼각</vt:lpstr>
      <vt:lpstr>계산작업-5</vt:lpstr>
      <vt:lpstr>계산작업-4(완성)</vt:lpstr>
      <vt:lpstr>계산작업-5(완성)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cp:lastPrinted>2020-10-28T05:41:21Z</cp:lastPrinted>
  <dcterms:created xsi:type="dcterms:W3CDTF">2020-10-28T04:59:21Z</dcterms:created>
  <dcterms:modified xsi:type="dcterms:W3CDTF">2025-07-05T11:22:06Z</dcterms:modified>
</cp:coreProperties>
</file>