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X:\컴활수정섬네일\▶컴활1급 실기 수업자료\01_스프레드시트(엑셀)\완성\"/>
    </mc:Choice>
  </mc:AlternateContent>
  <xr:revisionPtr revIDLastSave="0" documentId="13_ncr:1_{C1A2EA3C-5A90-4796-B2DA-C43D1395F5F8}" xr6:coauthVersionLast="47" xr6:coauthVersionMax="47" xr10:uidLastSave="{00000000-0000-0000-0000-000000000000}"/>
  <bookViews>
    <workbookView xWindow="8655" yWindow="1373" windowWidth="25785" windowHeight="15142" xr2:uid="{00000000-000D-0000-FFFF-FFFF00000000}"/>
  </bookViews>
  <sheets>
    <sheet name="이론" sheetId="6" r:id="rId1"/>
    <sheet name="계산작업-7" sheetId="25" r:id="rId2"/>
    <sheet name="계산작업-8" sheetId="24" r:id="rId3"/>
    <sheet name="계산작업-9" sheetId="23" r:id="rId4"/>
    <sheet name="계산작업-7(완성)" sheetId="26" r:id="rId5"/>
    <sheet name="계산작업-8(완성)" sheetId="27" r:id="rId6"/>
    <sheet name="계산작업-9(완성)" sheetId="2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28" l="1"/>
  <c r="B18" i="28"/>
  <c r="B19" i="28"/>
  <c r="B20" i="28"/>
  <c r="B21" i="28"/>
  <c r="B22" i="28"/>
  <c r="B23" i="28"/>
  <c r="B24" i="28"/>
  <c r="B16" i="28"/>
  <c r="H4" i="28"/>
  <c r="H5" i="28"/>
  <c r="H6" i="28"/>
  <c r="H7" i="28"/>
  <c r="H8" i="28"/>
  <c r="H9" i="28"/>
  <c r="H10" i="28"/>
  <c r="H11" i="28"/>
  <c r="H12" i="28"/>
  <c r="H3" i="28"/>
  <c r="F10" i="27"/>
  <c r="F11" i="27"/>
  <c r="F12" i="27"/>
  <c r="F13" i="27"/>
  <c r="F14" i="27"/>
  <c r="F15" i="27"/>
  <c r="F16" i="27"/>
  <c r="F9" i="27"/>
  <c r="B5" i="27"/>
  <c r="E5" i="27"/>
  <c r="H3" i="26"/>
  <c r="G3" i="26"/>
  <c r="B3" i="26"/>
  <c r="A3" i="26"/>
  <c r="F12" i="28"/>
  <c r="F11" i="28"/>
  <c r="F10" i="28"/>
  <c r="F9" i="28"/>
  <c r="F8" i="28"/>
  <c r="F7" i="28"/>
  <c r="F6" i="28"/>
  <c r="F5" i="28"/>
  <c r="F4" i="28"/>
  <c r="F3" i="28"/>
  <c r="D16" i="27"/>
  <c r="D15" i="27"/>
  <c r="D14" i="27"/>
  <c r="D13" i="27"/>
  <c r="D12" i="27"/>
  <c r="D11" i="27"/>
  <c r="D10" i="27"/>
  <c r="D9" i="27"/>
  <c r="D9" i="24"/>
  <c r="D10" i="24"/>
  <c r="D11" i="24"/>
  <c r="D12" i="24"/>
  <c r="D13" i="24"/>
  <c r="D14" i="24"/>
  <c r="D15" i="24"/>
  <c r="D16" i="24"/>
  <c r="F3" i="23"/>
  <c r="F4" i="23"/>
  <c r="F5" i="23"/>
  <c r="F6" i="23"/>
  <c r="F7" i="23"/>
  <c r="F8" i="23"/>
  <c r="F9" i="23"/>
  <c r="F10" i="23"/>
  <c r="F11" i="23"/>
  <c r="F12" i="23"/>
  <c r="B33" i="6"/>
  <c r="B34" i="6"/>
</calcChain>
</file>

<file path=xl/sharedStrings.xml><?xml version="1.0" encoding="utf-8"?>
<sst xmlns="http://schemas.openxmlformats.org/spreadsheetml/2006/main" count="369" uniqueCount="164">
  <si>
    <t>이름</t>
    <phoneticPr fontId="2" type="noConversion"/>
  </si>
  <si>
    <t>김민수</t>
  </si>
  <si>
    <t>영업부</t>
  </si>
  <si>
    <t>이지은</t>
  </si>
  <si>
    <t>총무부</t>
  </si>
  <si>
    <t>박재현</t>
  </si>
  <si>
    <t>최은지</t>
  </si>
  <si>
    <t>기획부</t>
  </si>
  <si>
    <t>장민호</t>
  </si>
  <si>
    <t>김서윤</t>
  </si>
  <si>
    <t>수량</t>
    <phoneticPr fontId="2" type="noConversion"/>
  </si>
  <si>
    <t>[표1]</t>
    <phoneticPr fontId="2" type="noConversion"/>
  </si>
  <si>
    <t>[표2]</t>
    <phoneticPr fontId="2" type="noConversion"/>
  </si>
  <si>
    <t>[표3]</t>
    <phoneticPr fontId="2" type="noConversion"/>
  </si>
  <si>
    <t>[표4]</t>
    <phoneticPr fontId="2" type="noConversion"/>
  </si>
  <si>
    <t>김하나</t>
    <phoneticPr fontId="2" type="noConversion"/>
  </si>
  <si>
    <t>이하영</t>
    <phoneticPr fontId="2" type="noConversion"/>
  </si>
  <si>
    <t>노선민</t>
  </si>
  <si>
    <t>김환영</t>
  </si>
  <si>
    <t>백준희</t>
  </si>
  <si>
    <t>김형철</t>
  </si>
  <si>
    <t>유리마</t>
  </si>
  <si>
    <t>방선우</t>
  </si>
  <si>
    <t>판매금액</t>
    <phoneticPr fontId="2" type="noConversion"/>
  </si>
  <si>
    <t>단가</t>
    <phoneticPr fontId="2" type="noConversion"/>
  </si>
  <si>
    <t>구매자</t>
    <phoneticPr fontId="2" type="noConversion"/>
  </si>
  <si>
    <t>성명</t>
    <phoneticPr fontId="4" type="noConversion"/>
  </si>
  <si>
    <t>번호</t>
  </si>
  <si>
    <t>이름</t>
  </si>
  <si>
    <t>부서</t>
  </si>
  <si>
    <t>직급</t>
  </si>
  <si>
    <t>급여</t>
  </si>
  <si>
    <t>근무지</t>
  </si>
  <si>
    <t>대리</t>
  </si>
  <si>
    <t>서울</t>
  </si>
  <si>
    <t>사원</t>
  </si>
  <si>
    <t>부산</t>
  </si>
  <si>
    <t>과장</t>
  </si>
  <si>
    <t>대구</t>
  </si>
  <si>
    <t>부장</t>
  </si>
  <si>
    <t>대전</t>
  </si>
  <si>
    <t>유나연</t>
  </si>
  <si>
    <t>한지훈</t>
  </si>
  <si>
    <t>서울</t>
    <phoneticPr fontId="2" type="noConversion"/>
  </si>
  <si>
    <t>부서</t>
    <phoneticPr fontId="2" type="noConversion"/>
  </si>
  <si>
    <t>부서가 '영업부'인 급여의 합계(DSUM)</t>
    <phoneticPr fontId="2" type="noConversion"/>
  </si>
  <si>
    <t>부서가 '총무부'인 급여의 평균(DAVERAGE)</t>
    <phoneticPr fontId="2" type="noConversion"/>
  </si>
  <si>
    <t>부서가 '총무부'이면서 직급이 '사원'인 근무지(DGET)</t>
    <phoneticPr fontId="2" type="noConversion"/>
  </si>
  <si>
    <t>=DSUM(B2:G10,F2,D2:D3)</t>
    <phoneticPr fontId="2" type="noConversion"/>
  </si>
  <si>
    <t>총무부</t>
    <phoneticPr fontId="2" type="noConversion"/>
  </si>
  <si>
    <t>=DAVERAGE(B2:G10,F2,M7:M8)</t>
    <phoneticPr fontId="2" type="noConversion"/>
  </si>
  <si>
    <t>직급</t>
    <phoneticPr fontId="2" type="noConversion"/>
  </si>
  <si>
    <t>사원</t>
    <phoneticPr fontId="2" type="noConversion"/>
  </si>
  <si>
    <t>=DGET(B2:G10,G2,N11:O12)</t>
    <phoneticPr fontId="2" type="noConversion"/>
  </si>
  <si>
    <t>월 20만 원씩 3년간, 연 5% 복리로 저축하면 만기 시 미래가치(FV)</t>
    <phoneticPr fontId="2" type="noConversion"/>
  </si>
  <si>
    <t>연 3.6%의 복리로 매월 30만 원씩 4년간 적금을 두었을 때 현재가치(PV)</t>
    <phoneticPr fontId="2" type="noConversion"/>
  </si>
  <si>
    <t>=FV(5%/12,3*12,-200000)</t>
    <phoneticPr fontId="2" type="noConversion"/>
  </si>
  <si>
    <t>=PV(3.6%/12,4*12,-300000)</t>
    <phoneticPr fontId="2" type="noConversion"/>
  </si>
  <si>
    <t>=PMT(4.8%/12,5*12,-12000000,,0)</t>
    <phoneticPr fontId="2" type="noConversion"/>
  </si>
  <si>
    <t>텍스트</t>
  </si>
  <si>
    <t>값</t>
    <phoneticPr fontId="2" type="noConversion"/>
  </si>
  <si>
    <t>공백</t>
    <phoneticPr fontId="2" type="noConversion"/>
  </si>
  <si>
    <t>모든 오류</t>
    <phoneticPr fontId="2" type="noConversion"/>
  </si>
  <si>
    <t>#N/A 제외
오류</t>
    <phoneticPr fontId="2" type="noConversion"/>
  </si>
  <si>
    <t>숫자</t>
    <phoneticPr fontId="2" type="noConversion"/>
  </si>
  <si>
    <t>짝수</t>
    <phoneticPr fontId="2" type="noConversion"/>
  </si>
  <si>
    <t>홀수</t>
    <phoneticPr fontId="2" type="noConversion"/>
  </si>
  <si>
    <t>ISEVEN</t>
    <phoneticPr fontId="2" type="noConversion"/>
  </si>
  <si>
    <t>ISODD</t>
    <phoneticPr fontId="2" type="noConversion"/>
  </si>
  <si>
    <t>ISBLANK</t>
    <phoneticPr fontId="2" type="noConversion"/>
  </si>
  <si>
    <t>ISERROR</t>
    <phoneticPr fontId="2" type="noConversion"/>
  </si>
  <si>
    <t>ISERR</t>
    <phoneticPr fontId="2" type="noConversion"/>
  </si>
  <si>
    <t>ISNUMBER</t>
    <phoneticPr fontId="2" type="noConversion"/>
  </si>
  <si>
    <t>=ISBLANK(B31)</t>
    <phoneticPr fontId="2" type="noConversion"/>
  </si>
  <si>
    <t>=ISERROR(B31)</t>
    <phoneticPr fontId="2" type="noConversion"/>
  </si>
  <si>
    <t>=ISERR(B31)</t>
    <phoneticPr fontId="2" type="noConversion"/>
  </si>
  <si>
    <t>=ISNUMBER(B31)</t>
    <phoneticPr fontId="2" type="noConversion"/>
  </si>
  <si>
    <t>=ISEVEN(I31)</t>
    <phoneticPr fontId="2" type="noConversion"/>
  </si>
  <si>
    <t>=ISODD(I31)</t>
    <phoneticPr fontId="2" type="noConversion"/>
  </si>
  <si>
    <t>법인</t>
  </si>
  <si>
    <t>지정기부금</t>
  </si>
  <si>
    <t>이하정</t>
    <phoneticPr fontId="2" type="noConversion"/>
  </si>
  <si>
    <t>간소화자료</t>
  </si>
  <si>
    <t>일반의료비</t>
  </si>
  <si>
    <t>김시영</t>
    <phoneticPr fontId="2" type="noConversion"/>
  </si>
  <si>
    <t>일반사용분</t>
  </si>
  <si>
    <t>신용카드</t>
  </si>
  <si>
    <t>박규석</t>
    <phoneticPr fontId="2" type="noConversion"/>
  </si>
  <si>
    <t>자</t>
  </si>
  <si>
    <t>현금영수증</t>
  </si>
  <si>
    <t>본인</t>
  </si>
  <si>
    <t>박규리</t>
    <phoneticPr fontId="2" type="noConversion"/>
  </si>
  <si>
    <t>대중교통</t>
  </si>
  <si>
    <t>모</t>
  </si>
  <si>
    <t>김하늘</t>
    <phoneticPr fontId="2" type="noConversion"/>
  </si>
  <si>
    <t>부</t>
    <phoneticPr fontId="2" type="noConversion"/>
  </si>
  <si>
    <t>박인호</t>
    <phoneticPr fontId="2" type="noConversion"/>
  </si>
  <si>
    <t>관계</t>
  </si>
  <si>
    <t>소득공제내용</t>
    <phoneticPr fontId="4" type="noConversion"/>
  </si>
  <si>
    <t>소득공제</t>
    <phoneticPr fontId="4" type="noConversion"/>
  </si>
  <si>
    <t>부양공제</t>
  </si>
  <si>
    <t>류하은</t>
    <phoneticPr fontId="2" type="noConversion"/>
  </si>
  <si>
    <t>결과</t>
    <phoneticPr fontId="2" type="noConversion"/>
  </si>
  <si>
    <t>결석수</t>
    <phoneticPr fontId="2" type="noConversion"/>
  </si>
  <si>
    <t>합계</t>
    <phoneticPr fontId="2" type="noConversion"/>
  </si>
  <si>
    <t>4차</t>
  </si>
  <si>
    <t>3차</t>
  </si>
  <si>
    <t>2차</t>
    <phoneticPr fontId="2" type="noConversion"/>
  </si>
  <si>
    <t>1차</t>
    <phoneticPr fontId="2" type="noConversion"/>
  </si>
  <si>
    <t>할부금</t>
    <phoneticPr fontId="2" type="noConversion"/>
  </si>
  <si>
    <t>할부기간(월)</t>
    <phoneticPr fontId="2" type="noConversion"/>
  </si>
  <si>
    <t>[표3] PMT</t>
    <phoneticPr fontId="2" type="noConversion"/>
  </si>
  <si>
    <t>현재가치</t>
    <phoneticPr fontId="2" type="noConversion"/>
  </si>
  <si>
    <t>만기금액</t>
    <phoneticPr fontId="2" type="noConversion"/>
  </si>
  <si>
    <t>월지급액</t>
    <phoneticPr fontId="2" type="noConversion"/>
  </si>
  <si>
    <t>월불입액</t>
    <phoneticPr fontId="2" type="noConversion"/>
  </si>
  <si>
    <t>기간</t>
    <phoneticPr fontId="2" type="noConversion"/>
  </si>
  <si>
    <t>연이율</t>
    <phoneticPr fontId="2" type="noConversion"/>
  </si>
  <si>
    <t>[표2] PV</t>
    <phoneticPr fontId="2" type="noConversion"/>
  </si>
  <si>
    <t>[표1] FV</t>
    <phoneticPr fontId="2" type="noConversion"/>
  </si>
  <si>
    <t>고양</t>
    <phoneticPr fontId="2" type="noConversion"/>
  </si>
  <si>
    <t>010-3344-6543</t>
    <phoneticPr fontId="2" type="noConversion"/>
  </si>
  <si>
    <t>황다희</t>
  </si>
  <si>
    <t>IT품질관리자</t>
    <phoneticPr fontId="4" type="noConversion"/>
  </si>
  <si>
    <t>대구</t>
    <phoneticPr fontId="2" type="noConversion"/>
  </si>
  <si>
    <t>010-6767-5555</t>
    <phoneticPr fontId="2" type="noConversion"/>
  </si>
  <si>
    <t>김미라</t>
  </si>
  <si>
    <t>IT보안엔지니어</t>
    <phoneticPr fontId="4" type="noConversion"/>
  </si>
  <si>
    <t>010-4455-6677</t>
    <phoneticPr fontId="2" type="noConversion"/>
  </si>
  <si>
    <t>IT마케터</t>
    <phoneticPr fontId="2" type="noConversion"/>
  </si>
  <si>
    <t>광주</t>
    <phoneticPr fontId="2" type="noConversion"/>
  </si>
  <si>
    <t>010-2424-3535</t>
    <phoneticPr fontId="2" type="noConversion"/>
  </si>
  <si>
    <t>시스템엔지니어</t>
    <phoneticPr fontId="2" type="noConversion"/>
  </si>
  <si>
    <t>서울</t>
    <phoneticPr fontId="2" type="noConversion"/>
  </si>
  <si>
    <t>010-1234-5678</t>
    <phoneticPr fontId="2" type="noConversion"/>
  </si>
  <si>
    <t>NW엔지니어</t>
    <phoneticPr fontId="2" type="noConversion"/>
  </si>
  <si>
    <t>010-9876-5432</t>
    <phoneticPr fontId="2" type="noConversion"/>
  </si>
  <si>
    <t>DB엔지니어</t>
    <phoneticPr fontId="2" type="noConversion"/>
  </si>
  <si>
    <t>파주</t>
    <phoneticPr fontId="2" type="noConversion"/>
  </si>
  <si>
    <t>010-9999-1111</t>
    <phoneticPr fontId="2" type="noConversion"/>
  </si>
  <si>
    <t>이규민</t>
    <phoneticPr fontId="2" type="noConversion"/>
  </si>
  <si>
    <t>임베디드SW엔지니어</t>
    <phoneticPr fontId="2" type="noConversion"/>
  </si>
  <si>
    <t>010-5555-6666</t>
    <phoneticPr fontId="2" type="noConversion"/>
  </si>
  <si>
    <t>이하은</t>
    <phoneticPr fontId="2" type="noConversion"/>
  </si>
  <si>
    <t>SW엔지니어</t>
    <phoneticPr fontId="4" type="noConversion"/>
  </si>
  <si>
    <t>울산</t>
    <phoneticPr fontId="2" type="noConversion"/>
  </si>
  <si>
    <t>010-3030-4040</t>
    <phoneticPr fontId="2" type="noConversion"/>
  </si>
  <si>
    <t>SW아키텍트</t>
    <phoneticPr fontId="2" type="noConversion"/>
  </si>
  <si>
    <t>창원</t>
    <phoneticPr fontId="2" type="noConversion"/>
  </si>
  <si>
    <t>010-2345-5432</t>
    <phoneticPr fontId="2" type="noConversion"/>
  </si>
  <si>
    <t>IT프로젝트관리자</t>
    <phoneticPr fontId="2" type="noConversion"/>
  </si>
  <si>
    <t>010-1111-2222</t>
    <phoneticPr fontId="2" type="noConversion"/>
  </si>
  <si>
    <t>IT컨설턴트</t>
    <phoneticPr fontId="4" type="noConversion"/>
  </si>
  <si>
    <t>거주지</t>
    <phoneticPr fontId="4" type="noConversion"/>
  </si>
  <si>
    <t>연락처</t>
    <phoneticPr fontId="4" type="noConversion"/>
  </si>
  <si>
    <t>이름</t>
    <phoneticPr fontId="4" type="noConversion"/>
  </si>
  <si>
    <t>월평균임금</t>
  </si>
  <si>
    <t>업무구분</t>
    <phoneticPr fontId="4" type="noConversion"/>
  </si>
  <si>
    <t>[표2]</t>
    <phoneticPr fontId="4" type="noConversion"/>
  </si>
  <si>
    <t>월평균임금의 50%가 3000000 이상인 자료의 개수</t>
    <phoneticPr fontId="4" type="noConversion"/>
  </si>
  <si>
    <t>조건</t>
    <phoneticPr fontId="4" type="noConversion"/>
  </si>
  <si>
    <t>[표3] 이름별 연락처와 거주지</t>
    <phoneticPr fontId="4" type="noConversion"/>
  </si>
  <si>
    <t xml:space="preserve">[표1] </t>
    <phoneticPr fontId="4" type="noConversion"/>
  </si>
  <si>
    <t>1,200만원 대출을 받은 후 5년간 매월 초에 균등하게 상환하려고 할 때,
은행은 연 4.8% 복리이자를 적용할 때 매월 얼마씩 상환해야 하는가?(PMT)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</si>
</sst>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₩&quot;#,##0;[Red]\-&quot;₩&quot;#,##0"/>
    <numFmt numFmtId="42" formatCode="_-&quot;₩&quot;* #,##0_-;\-&quot;₩&quot;* #,##0_-;_-&quot;₩&quot;* &quot;-&quot;_-;_-@_-"/>
    <numFmt numFmtId="41" formatCode="_-* #,##0_-;\-* #,##0_-;_-* &quot;-&quot;_-;_-@_-"/>
    <numFmt numFmtId="183" formatCode="#,##0.00_ "/>
    <numFmt numFmtId="184" formatCode="General&quot;년&quot;"/>
  </numFmts>
  <fonts count="1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name val="맑은 고딕"/>
      <family val="3"/>
      <charset val="129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2" borderId="2">
      <alignment horizontal="center" vertical="center"/>
    </xf>
    <xf numFmtId="0" fontId="1" fillId="3" borderId="1">
      <alignment horizontal="center" vertical="center"/>
    </xf>
    <xf numFmtId="14" fontId="1" fillId="0" borderId="1">
      <alignment horizontal="center" vertical="center"/>
    </xf>
    <xf numFmtId="41" fontId="5" fillId="0" borderId="0" applyFont="0" applyFill="0" applyBorder="0" applyAlignment="0" applyProtection="0">
      <alignment vertical="center"/>
    </xf>
    <xf numFmtId="0" fontId="5" fillId="0" borderId="0"/>
    <xf numFmtId="41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2" fontId="1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1" fontId="0" fillId="0" borderId="1" xfId="1" applyFont="1" applyBorder="1">
      <alignment vertical="center"/>
    </xf>
    <xf numFmtId="0" fontId="6" fillId="0" borderId="1" xfId="6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3" fillId="2" borderId="1" xfId="0" quotePrefix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83" fontId="0" fillId="0" borderId="1" xfId="0" applyNumberFormat="1" applyBorder="1" applyAlignment="1">
      <alignment horizontal="center" vertical="center"/>
    </xf>
    <xf numFmtId="42" fontId="0" fillId="0" borderId="1" xfId="11" applyFont="1" applyBorder="1" applyAlignment="1">
      <alignment horizontal="center" vertical="center"/>
    </xf>
    <xf numFmtId="6" fontId="3" fillId="2" borderId="1" xfId="0" quotePrefix="1" applyNumberFormat="1" applyFont="1" applyFill="1" applyBorder="1" applyAlignment="1">
      <alignment horizontal="center" vertical="center"/>
    </xf>
    <xf numFmtId="6" fontId="3" fillId="2" borderId="1" xfId="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6" applyFont="1" applyBorder="1" applyAlignment="1">
      <alignment horizontal="center" vertical="center" wrapText="1"/>
    </xf>
    <xf numFmtId="0" fontId="8" fillId="0" borderId="1" xfId="6" applyFont="1" applyBorder="1" applyAlignment="1">
      <alignment horizontal="center" vertical="center" wrapText="1"/>
    </xf>
    <xf numFmtId="0" fontId="8" fillId="0" borderId="1" xfId="6" applyFont="1" applyBorder="1" applyAlignment="1">
      <alignment horizontal="center" vertical="center"/>
    </xf>
    <xf numFmtId="0" fontId="3" fillId="2" borderId="1" xfId="12" applyFont="1" applyFill="1" applyBorder="1" applyAlignment="1">
      <alignment horizontal="center" vertical="center"/>
    </xf>
    <xf numFmtId="0" fontId="8" fillId="0" borderId="0" xfId="0" applyFont="1">
      <alignment vertical="center"/>
    </xf>
    <xf numFmtId="6" fontId="0" fillId="0" borderId="1" xfId="0" applyNumberFormat="1" applyBorder="1">
      <alignment vertical="center"/>
    </xf>
    <xf numFmtId="0" fontId="3" fillId="2" borderId="1" xfId="0" applyFont="1" applyFill="1" applyBorder="1">
      <alignment vertical="center"/>
    </xf>
    <xf numFmtId="184" fontId="0" fillId="0" borderId="1" xfId="0" applyNumberFormat="1" applyBorder="1">
      <alignment vertical="center"/>
    </xf>
    <xf numFmtId="9" fontId="0" fillId="0" borderId="1" xfId="0" applyNumberFormat="1" applyBorder="1">
      <alignment vertical="center"/>
    </xf>
    <xf numFmtId="0" fontId="6" fillId="0" borderId="0" xfId="0" applyFont="1" applyAlignment="1"/>
    <xf numFmtId="0" fontId="6" fillId="0" borderId="0" xfId="0" applyFont="1" applyAlignment="1">
      <alignment horizontal="center" vertical="center"/>
    </xf>
    <xf numFmtId="0" fontId="10" fillId="0" borderId="1" xfId="6" applyFont="1" applyBorder="1" applyAlignment="1">
      <alignment horizontal="center"/>
    </xf>
    <xf numFmtId="0" fontId="10" fillId="0" borderId="1" xfId="6" applyFont="1" applyBorder="1"/>
    <xf numFmtId="0" fontId="6" fillId="0" borderId="1" xfId="0" applyFont="1" applyBorder="1" applyAlignment="1">
      <alignment horizontal="center" vertical="center"/>
    </xf>
    <xf numFmtId="41" fontId="6" fillId="0" borderId="1" xfId="1" applyFont="1" applyBorder="1" applyAlignment="1"/>
    <xf numFmtId="0" fontId="6" fillId="0" borderId="1" xfId="0" applyFont="1" applyBorder="1" applyAlignment="1">
      <alignment horizontal="left"/>
    </xf>
    <xf numFmtId="0" fontId="10" fillId="0" borderId="1" xfId="13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/>
    <xf numFmtId="41" fontId="6" fillId="0" borderId="0" xfId="1" quotePrefix="1" applyFont="1" applyFill="1" applyBorder="1" applyAlignment="1"/>
    <xf numFmtId="0" fontId="6" fillId="0" borderId="1" xfId="0" applyFont="1" applyBorder="1" applyAlignment="1"/>
    <xf numFmtId="0" fontId="6" fillId="0" borderId="4" xfId="1" quotePrefix="1" applyNumberFormat="1" applyFont="1" applyFill="1" applyBorder="1" applyAlignment="1">
      <alignment horizontal="center"/>
    </xf>
    <xf numFmtId="0" fontId="6" fillId="0" borderId="8" xfId="1" quotePrefix="1" applyNumberFormat="1" applyFont="1" applyFill="1" applyBorder="1" applyAlignment="1">
      <alignment horizontal="center"/>
    </xf>
    <xf numFmtId="41" fontId="6" fillId="0" borderId="1" xfId="1" quotePrefix="1" applyFont="1" applyFill="1" applyBorder="1" applyAlignment="1"/>
    <xf numFmtId="0" fontId="7" fillId="2" borderId="1" xfId="6" applyFont="1" applyFill="1" applyBorder="1" applyAlignment="1">
      <alignment horizontal="center"/>
    </xf>
    <xf numFmtId="49" fontId="7" fillId="2" borderId="1" xfId="6" applyNumberFormat="1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49" fontId="7" fillId="0" borderId="1" xfId="6" applyNumberFormat="1" applyFont="1" applyBorder="1" applyAlignment="1">
      <alignment horizontal="left"/>
    </xf>
  </cellXfs>
  <cellStyles count="14">
    <cellStyle name="문제" xfId="3" xr:uid="{A233CEFF-EACD-434F-BF4E-A28D84CF5394}"/>
    <cellStyle name="보통 2" xfId="12" xr:uid="{31E93558-DA4E-4AEC-8A8E-176AF4469940}"/>
    <cellStyle name="쉼표 [0]" xfId="1" builtinId="6"/>
    <cellStyle name="쉼표 [0] 2" xfId="10" xr:uid="{82FFBCA0-B8FA-4D48-81FE-F812927FEB00}"/>
    <cellStyle name="쉼표 [0] 2 2" xfId="5" xr:uid="{18374133-B5D0-47C3-97CA-0965ACB5CC92}"/>
    <cellStyle name="쉼표 [0] 3" xfId="7" xr:uid="{B1BD1177-5DA7-45F9-8B52-542B4505F1EA}"/>
    <cellStyle name="쉼표 [0] 3 2" xfId="9" xr:uid="{6216C462-689E-4F2A-A94A-8EB1BCB108A2}"/>
    <cellStyle name="제목11" xfId="2" xr:uid="{20CE4173-0175-471B-97C5-DDB3DA4FE657}"/>
    <cellStyle name="테두리" xfId="4" xr:uid="{C13DF5FF-51A2-49E9-B181-3744B7F508D0}"/>
    <cellStyle name="통화 [0]" xfId="11" builtinId="7"/>
    <cellStyle name="표준" xfId="0" builtinId="0"/>
    <cellStyle name="표준 2" xfId="6" xr:uid="{B7349787-31EC-4F1A-98CD-D9D185152FA7}"/>
    <cellStyle name="표준 3" xfId="8" xr:uid="{699E78B1-FD9B-4953-9888-0F300B3008E4}"/>
    <cellStyle name="표준_컴활1급A형" xfId="13" xr:uid="{F88AC87C-DFD6-400E-B985-C6064CA8F3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14C12-E7DF-4576-B7AC-C5C6F4A9D272}">
  <dimension ref="B2:O42"/>
  <sheetViews>
    <sheetView tabSelected="1" workbookViewId="0"/>
  </sheetViews>
  <sheetFormatPr defaultRowHeight="20.100000000000001" customHeight="1"/>
  <cols>
    <col min="1" max="1" width="3.5" style="5" customWidth="1"/>
    <col min="2" max="2" width="11.1875" style="5" bestFit="1" customWidth="1"/>
    <col min="3" max="4" width="9" style="5"/>
    <col min="5" max="5" width="9.625" style="5" bestFit="1" customWidth="1"/>
    <col min="6" max="6" width="11.0625" style="5" customWidth="1"/>
    <col min="7" max="7" width="9" style="5"/>
    <col min="8" max="8" width="4.5" style="5" customWidth="1"/>
    <col min="9" max="16384" width="9" style="5"/>
  </cols>
  <sheetData>
    <row r="2" spans="2:15" ht="20.100000000000001" customHeight="1">
      <c r="B2" s="9" t="s">
        <v>27</v>
      </c>
      <c r="C2" s="9" t="s">
        <v>28</v>
      </c>
      <c r="D2" s="9" t="s">
        <v>29</v>
      </c>
      <c r="E2" s="9" t="s">
        <v>30</v>
      </c>
      <c r="F2" s="9" t="s">
        <v>31</v>
      </c>
      <c r="G2" s="9" t="s">
        <v>32</v>
      </c>
      <c r="I2" s="17" t="s">
        <v>45</v>
      </c>
      <c r="J2" s="17"/>
      <c r="K2" s="17"/>
      <c r="L2" s="17"/>
      <c r="M2" s="17"/>
    </row>
    <row r="3" spans="2:15" ht="20.100000000000001" customHeight="1">
      <c r="B3" s="12">
        <v>1</v>
      </c>
      <c r="C3" s="12" t="s">
        <v>1</v>
      </c>
      <c r="D3" s="12" t="s">
        <v>2</v>
      </c>
      <c r="E3" s="12" t="s">
        <v>33</v>
      </c>
      <c r="F3" s="13">
        <v>3200</v>
      </c>
      <c r="G3" s="12" t="s">
        <v>34</v>
      </c>
      <c r="I3" s="20"/>
      <c r="J3" s="20"/>
      <c r="K3" s="20"/>
      <c r="L3" s="20"/>
      <c r="M3" s="20"/>
    </row>
    <row r="4" spans="2:15" ht="20.100000000000001" customHeight="1">
      <c r="B4" s="12">
        <v>2</v>
      </c>
      <c r="C4" s="12" t="s">
        <v>3</v>
      </c>
      <c r="D4" s="12" t="s">
        <v>4</v>
      </c>
      <c r="E4" s="12" t="s">
        <v>35</v>
      </c>
      <c r="F4" s="13">
        <v>2800</v>
      </c>
      <c r="G4" s="12" t="s">
        <v>36</v>
      </c>
      <c r="I4" s="18" t="s">
        <v>48</v>
      </c>
      <c r="J4" s="19"/>
      <c r="K4" s="19"/>
      <c r="L4" s="19"/>
      <c r="M4" s="19"/>
    </row>
    <row r="5" spans="2:15" ht="20.100000000000001" customHeight="1">
      <c r="B5" s="12">
        <v>3</v>
      </c>
      <c r="C5" s="12" t="s">
        <v>5</v>
      </c>
      <c r="D5" s="12" t="s">
        <v>2</v>
      </c>
      <c r="E5" s="12" t="s">
        <v>37</v>
      </c>
      <c r="F5" s="13">
        <v>4100</v>
      </c>
      <c r="G5" s="12" t="s">
        <v>38</v>
      </c>
    </row>
    <row r="6" spans="2:15" ht="20.100000000000001" customHeight="1">
      <c r="B6" s="12">
        <v>4</v>
      </c>
      <c r="C6" s="12" t="s">
        <v>6</v>
      </c>
      <c r="D6" s="12" t="s">
        <v>7</v>
      </c>
      <c r="E6" s="12" t="s">
        <v>35</v>
      </c>
      <c r="F6" s="13">
        <v>2900</v>
      </c>
      <c r="G6" s="12" t="s">
        <v>34</v>
      </c>
      <c r="I6" s="17" t="s">
        <v>46</v>
      </c>
      <c r="J6" s="17"/>
      <c r="K6" s="17"/>
      <c r="L6" s="17"/>
      <c r="M6" s="17"/>
    </row>
    <row r="7" spans="2:15" ht="20.100000000000001" customHeight="1">
      <c r="B7" s="12">
        <v>5</v>
      </c>
      <c r="C7" s="12" t="s">
        <v>8</v>
      </c>
      <c r="D7" s="12" t="s">
        <v>4</v>
      </c>
      <c r="E7" s="12" t="s">
        <v>39</v>
      </c>
      <c r="F7" s="13">
        <v>4500</v>
      </c>
      <c r="G7" s="12" t="s">
        <v>34</v>
      </c>
      <c r="I7" s="21"/>
      <c r="J7" s="21"/>
      <c r="K7" s="21"/>
      <c r="L7" s="21"/>
      <c r="M7" s="4" t="s">
        <v>44</v>
      </c>
    </row>
    <row r="8" spans="2:15" ht="20.100000000000001" customHeight="1">
      <c r="B8" s="12">
        <v>6</v>
      </c>
      <c r="C8" s="12" t="s">
        <v>9</v>
      </c>
      <c r="D8" s="12" t="s">
        <v>2</v>
      </c>
      <c r="E8" s="12" t="s">
        <v>33</v>
      </c>
      <c r="F8" s="13">
        <v>3250</v>
      </c>
      <c r="G8" s="12" t="s">
        <v>40</v>
      </c>
      <c r="I8" s="18" t="s">
        <v>50</v>
      </c>
      <c r="J8" s="19"/>
      <c r="K8" s="19"/>
      <c r="L8" s="19"/>
      <c r="M8" s="4" t="s">
        <v>49</v>
      </c>
    </row>
    <row r="9" spans="2:15" ht="20.100000000000001" customHeight="1">
      <c r="B9" s="12">
        <v>7</v>
      </c>
      <c r="C9" s="12" t="s">
        <v>41</v>
      </c>
      <c r="D9" s="12" t="s">
        <v>7</v>
      </c>
      <c r="E9" s="12" t="s">
        <v>35</v>
      </c>
      <c r="F9" s="13">
        <v>2700</v>
      </c>
      <c r="G9" s="12" t="s">
        <v>36</v>
      </c>
    </row>
    <row r="10" spans="2:15" ht="20.100000000000001" customHeight="1">
      <c r="B10" s="12">
        <v>8</v>
      </c>
      <c r="C10" s="12" t="s">
        <v>42</v>
      </c>
      <c r="D10" s="12" t="s">
        <v>4</v>
      </c>
      <c r="E10" s="12" t="s">
        <v>37</v>
      </c>
      <c r="F10" s="13">
        <v>4000</v>
      </c>
      <c r="G10" s="7" t="s">
        <v>43</v>
      </c>
      <c r="I10" s="17" t="s">
        <v>47</v>
      </c>
      <c r="J10" s="17"/>
      <c r="K10" s="17"/>
      <c r="L10" s="17"/>
      <c r="M10" s="17"/>
    </row>
    <row r="11" spans="2:15" ht="20.100000000000001" customHeight="1">
      <c r="I11" s="20"/>
      <c r="J11" s="20"/>
      <c r="K11" s="20"/>
      <c r="L11" s="20"/>
      <c r="M11" s="20"/>
      <c r="N11" s="4" t="s">
        <v>44</v>
      </c>
      <c r="O11" s="4" t="s">
        <v>51</v>
      </c>
    </row>
    <row r="12" spans="2:15" ht="20.100000000000001" customHeight="1">
      <c r="I12" s="18" t="s">
        <v>53</v>
      </c>
      <c r="J12" s="19"/>
      <c r="K12" s="19"/>
      <c r="L12" s="19"/>
      <c r="M12" s="19"/>
      <c r="N12" s="4" t="s">
        <v>49</v>
      </c>
      <c r="O12" s="4" t="s">
        <v>52</v>
      </c>
    </row>
    <row r="15" spans="2:15" ht="20.100000000000001" customHeight="1">
      <c r="B15" s="17" t="s">
        <v>54</v>
      </c>
      <c r="C15" s="17"/>
      <c r="D15" s="17"/>
      <c r="E15" s="17"/>
      <c r="F15" s="17"/>
      <c r="G15" s="17"/>
      <c r="H15" s="17"/>
      <c r="I15" s="17"/>
    </row>
    <row r="16" spans="2:15" ht="20.100000000000001" customHeight="1">
      <c r="B16" s="22"/>
      <c r="C16" s="22"/>
      <c r="D16" s="22"/>
      <c r="E16" s="22"/>
      <c r="F16" s="22"/>
      <c r="G16" s="22"/>
      <c r="H16" s="22"/>
      <c r="I16" s="22"/>
    </row>
    <row r="17" spans="2:11" ht="20.100000000000001" customHeight="1">
      <c r="B17" s="23" t="s">
        <v>56</v>
      </c>
      <c r="C17" s="24"/>
      <c r="D17" s="24"/>
      <c r="E17" s="24"/>
      <c r="F17" s="24"/>
      <c r="G17" s="24"/>
      <c r="H17" s="24"/>
      <c r="I17" s="24"/>
    </row>
    <row r="19" spans="2:11" ht="20.100000000000001" customHeight="1">
      <c r="B19" s="17" t="s">
        <v>55</v>
      </c>
      <c r="C19" s="17"/>
      <c r="D19" s="17"/>
      <c r="E19" s="17"/>
      <c r="F19" s="17"/>
      <c r="G19" s="17"/>
      <c r="H19" s="17"/>
      <c r="I19" s="17"/>
    </row>
    <row r="20" spans="2:11" ht="20.100000000000001" customHeight="1">
      <c r="B20" s="22"/>
      <c r="C20" s="22"/>
      <c r="D20" s="22"/>
      <c r="E20" s="22"/>
      <c r="F20" s="22"/>
      <c r="G20" s="22"/>
      <c r="H20" s="22"/>
      <c r="I20" s="22"/>
    </row>
    <row r="21" spans="2:11" ht="20.100000000000001" customHeight="1">
      <c r="B21" s="23" t="s">
        <v>57</v>
      </c>
      <c r="C21" s="24"/>
      <c r="D21" s="24"/>
      <c r="E21" s="24"/>
      <c r="F21" s="24"/>
      <c r="G21" s="24"/>
      <c r="H21" s="24"/>
      <c r="I21" s="24"/>
    </row>
    <row r="23" spans="2:11" ht="20.100000000000001" customHeight="1">
      <c r="B23" s="16" t="s">
        <v>163</v>
      </c>
      <c r="C23" s="17"/>
      <c r="D23" s="17"/>
      <c r="E23" s="17"/>
      <c r="F23" s="17"/>
      <c r="G23" s="17"/>
      <c r="H23" s="17"/>
      <c r="I23" s="17"/>
    </row>
    <row r="24" spans="2:11" ht="20.100000000000001" customHeight="1">
      <c r="B24" s="17"/>
      <c r="C24" s="17"/>
      <c r="D24" s="17"/>
      <c r="E24" s="17"/>
      <c r="F24" s="17"/>
      <c r="G24" s="17"/>
      <c r="H24" s="17"/>
      <c r="I24" s="17"/>
    </row>
    <row r="25" spans="2:11" ht="20.100000000000001" customHeight="1">
      <c r="B25" s="22"/>
      <c r="C25" s="22"/>
      <c r="D25" s="22"/>
      <c r="E25" s="22"/>
      <c r="F25" s="22"/>
      <c r="G25" s="22"/>
      <c r="H25" s="22"/>
      <c r="I25" s="22"/>
    </row>
    <row r="26" spans="2:11" ht="20.100000000000001" customHeight="1">
      <c r="B26" s="23" t="s">
        <v>58</v>
      </c>
      <c r="C26" s="19"/>
      <c r="D26" s="19"/>
      <c r="E26" s="19"/>
      <c r="F26" s="19"/>
      <c r="G26" s="19"/>
      <c r="H26" s="19"/>
      <c r="I26" s="19"/>
    </row>
    <row r="29" spans="2:11" ht="40.5" customHeight="1">
      <c r="B29" s="25" t="s">
        <v>60</v>
      </c>
      <c r="C29" s="4" t="s">
        <v>61</v>
      </c>
      <c r="D29" s="4" t="s">
        <v>62</v>
      </c>
      <c r="E29" s="11" t="s">
        <v>63</v>
      </c>
      <c r="F29" s="4" t="s">
        <v>64</v>
      </c>
      <c r="G29" s="10"/>
      <c r="H29" s="10"/>
      <c r="I29" s="25" t="s">
        <v>60</v>
      </c>
      <c r="J29" s="4" t="s">
        <v>65</v>
      </c>
      <c r="K29" s="4" t="s">
        <v>66</v>
      </c>
    </row>
    <row r="30" spans="2:11" ht="19.899999999999999" customHeight="1">
      <c r="B30" s="26"/>
      <c r="C30" s="4" t="s">
        <v>69</v>
      </c>
      <c r="D30" s="4" t="s">
        <v>70</v>
      </c>
      <c r="E30" s="4" t="s">
        <v>71</v>
      </c>
      <c r="F30" s="4" t="s">
        <v>72</v>
      </c>
      <c r="G30" s="10"/>
      <c r="H30" s="10"/>
      <c r="I30" s="26"/>
      <c r="J30" s="4" t="s">
        <v>67</v>
      </c>
      <c r="K30" s="4" t="s">
        <v>68</v>
      </c>
    </row>
    <row r="31" spans="2:11" ht="20.100000000000001" customHeight="1">
      <c r="B31" s="12"/>
      <c r="C31" s="6"/>
      <c r="D31" s="6"/>
      <c r="E31" s="6"/>
      <c r="F31" s="6"/>
      <c r="I31" s="12">
        <v>29</v>
      </c>
      <c r="J31" s="6"/>
      <c r="K31" s="6"/>
    </row>
    <row r="32" spans="2:11" ht="20.100000000000001" customHeight="1">
      <c r="B32" s="12">
        <v>123</v>
      </c>
      <c r="C32" s="6"/>
      <c r="D32" s="6"/>
      <c r="E32" s="6"/>
      <c r="F32" s="6"/>
      <c r="I32" s="12">
        <v>28</v>
      </c>
      <c r="J32" s="6"/>
      <c r="K32" s="6"/>
    </row>
    <row r="33" spans="2:11" ht="20.100000000000001" customHeight="1">
      <c r="B33" s="12" t="e">
        <f>5/0</f>
        <v>#DIV/0!</v>
      </c>
      <c r="C33" s="6"/>
      <c r="D33" s="6"/>
      <c r="E33" s="6"/>
      <c r="F33" s="6"/>
      <c r="I33" s="12">
        <v>51</v>
      </c>
      <c r="J33" s="6"/>
      <c r="K33" s="6"/>
    </row>
    <row r="34" spans="2:11" ht="20.100000000000001" customHeight="1">
      <c r="B34" s="12" t="e">
        <f>NA()</f>
        <v>#N/A</v>
      </c>
      <c r="C34" s="6"/>
      <c r="D34" s="6"/>
      <c r="E34" s="6"/>
      <c r="F34" s="6"/>
      <c r="I34" s="12">
        <v>50</v>
      </c>
      <c r="J34" s="6"/>
      <c r="K34" s="6"/>
    </row>
    <row r="35" spans="2:11" ht="20.100000000000001" customHeight="1">
      <c r="B35" s="12" t="s">
        <v>59</v>
      </c>
      <c r="C35" s="6"/>
      <c r="D35" s="6"/>
      <c r="E35" s="6"/>
      <c r="F35" s="6"/>
      <c r="I35" s="12">
        <v>85</v>
      </c>
      <c r="J35" s="6"/>
      <c r="K35" s="6"/>
    </row>
    <row r="36" spans="2:11" ht="20.100000000000001" customHeight="1">
      <c r="B36" s="12" t="b">
        <v>1</v>
      </c>
      <c r="C36" s="6"/>
      <c r="D36" s="6"/>
      <c r="E36" s="6"/>
      <c r="F36" s="6"/>
      <c r="I36" s="12">
        <v>61</v>
      </c>
      <c r="J36" s="6"/>
      <c r="K36" s="6"/>
    </row>
    <row r="37" spans="2:11" ht="20.100000000000001" customHeight="1">
      <c r="B37" s="12">
        <v>24</v>
      </c>
      <c r="C37" s="6"/>
      <c r="D37" s="6"/>
      <c r="E37" s="6"/>
      <c r="F37" s="6"/>
      <c r="I37" s="12">
        <v>64</v>
      </c>
      <c r="J37" s="6"/>
      <c r="K37" s="6"/>
    </row>
    <row r="38" spans="2:11" ht="20.100000000000001" customHeight="1">
      <c r="B38" s="12">
        <v>15</v>
      </c>
      <c r="C38" s="27"/>
      <c r="D38" s="27"/>
      <c r="E38" s="27"/>
      <c r="F38" s="27"/>
      <c r="I38" s="28">
        <v>71</v>
      </c>
      <c r="J38" s="27"/>
      <c r="K38" s="27"/>
    </row>
    <row r="39" spans="2:11" ht="20.100000000000001" customHeight="1">
      <c r="C39" s="18" t="s">
        <v>73</v>
      </c>
      <c r="D39" s="19"/>
      <c r="E39" s="19"/>
      <c r="F39" s="19"/>
      <c r="I39" s="18" t="s">
        <v>77</v>
      </c>
      <c r="J39" s="19"/>
      <c r="K39" s="19"/>
    </row>
    <row r="40" spans="2:11" ht="20.100000000000001" customHeight="1">
      <c r="C40" s="18" t="s">
        <v>74</v>
      </c>
      <c r="D40" s="19"/>
      <c r="E40" s="19"/>
      <c r="F40" s="19"/>
      <c r="I40" s="18" t="s">
        <v>78</v>
      </c>
      <c r="J40" s="19"/>
      <c r="K40" s="19"/>
    </row>
    <row r="41" spans="2:11" ht="20.100000000000001" customHeight="1">
      <c r="C41" s="18" t="s">
        <v>75</v>
      </c>
      <c r="D41" s="19"/>
      <c r="E41" s="19"/>
      <c r="F41" s="19"/>
    </row>
    <row r="42" spans="2:11" ht="20.100000000000001" customHeight="1">
      <c r="C42" s="18" t="s">
        <v>76</v>
      </c>
      <c r="D42" s="19"/>
      <c r="E42" s="19"/>
      <c r="F42" s="19"/>
    </row>
  </sheetData>
  <mergeCells count="26">
    <mergeCell ref="C42:F42"/>
    <mergeCell ref="C41:F41"/>
    <mergeCell ref="C40:F40"/>
    <mergeCell ref="C39:F39"/>
    <mergeCell ref="B29:B30"/>
    <mergeCell ref="I29:I30"/>
    <mergeCell ref="I40:K40"/>
    <mergeCell ref="I39:K39"/>
    <mergeCell ref="I6:M6"/>
    <mergeCell ref="I4:M4"/>
    <mergeCell ref="I3:M3"/>
    <mergeCell ref="I2:M2"/>
    <mergeCell ref="B23:I24"/>
    <mergeCell ref="B21:I21"/>
    <mergeCell ref="B19:I19"/>
    <mergeCell ref="B17:I17"/>
    <mergeCell ref="B16:I16"/>
    <mergeCell ref="B15:I15"/>
    <mergeCell ref="B20:I20"/>
    <mergeCell ref="I12:M12"/>
    <mergeCell ref="I11:M11"/>
    <mergeCell ref="I10:M10"/>
    <mergeCell ref="I7:L7"/>
    <mergeCell ref="I8:L8"/>
    <mergeCell ref="B26:I26"/>
    <mergeCell ref="B25:I25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62678-39E6-44A8-BCEA-7E158CBE4BE2}">
  <dimension ref="A1:H22"/>
  <sheetViews>
    <sheetView workbookViewId="0"/>
  </sheetViews>
  <sheetFormatPr defaultColWidth="9" defaultRowHeight="16.899999999999999"/>
  <cols>
    <col min="1" max="1" width="18.375" style="35" customWidth="1"/>
    <col min="2" max="2" width="17.25" style="35" bestFit="1" customWidth="1"/>
    <col min="3" max="3" width="13.75" style="35" customWidth="1"/>
    <col min="4" max="4" width="13.5" style="35" customWidth="1"/>
    <col min="5" max="6" width="9" style="35"/>
    <col min="7" max="8" width="13.75" style="35" customWidth="1"/>
    <col min="9" max="10" width="13.375" style="35" bestFit="1" customWidth="1"/>
    <col min="11" max="16384" width="9" style="35"/>
  </cols>
  <sheetData>
    <row r="1" spans="1:8">
      <c r="A1" s="49" t="s">
        <v>162</v>
      </c>
      <c r="B1" s="40"/>
      <c r="C1" s="40"/>
      <c r="D1" s="40"/>
      <c r="F1" s="61" t="s">
        <v>161</v>
      </c>
      <c r="G1" s="61"/>
      <c r="H1" s="61"/>
    </row>
    <row r="2" spans="1:8">
      <c r="A2" s="60" t="s">
        <v>160</v>
      </c>
      <c r="B2" s="59" t="s">
        <v>159</v>
      </c>
      <c r="C2" s="58"/>
      <c r="D2" s="57"/>
      <c r="F2" s="56" t="s">
        <v>155</v>
      </c>
      <c r="G2" s="55" t="s">
        <v>154</v>
      </c>
      <c r="H2" s="55" t="s">
        <v>153</v>
      </c>
    </row>
    <row r="3" spans="1:8">
      <c r="A3" s="54"/>
      <c r="B3" s="53"/>
      <c r="C3" s="53"/>
      <c r="D3" s="52"/>
      <c r="F3" s="31" t="s">
        <v>122</v>
      </c>
      <c r="G3" s="15"/>
      <c r="H3" s="15"/>
    </row>
    <row r="4" spans="1:8">
      <c r="A4" s="51"/>
      <c r="B4" s="40"/>
      <c r="C4" s="50"/>
      <c r="D4" s="40"/>
    </row>
    <row r="5" spans="1:8">
      <c r="A5" s="49" t="s">
        <v>158</v>
      </c>
      <c r="B5" s="40"/>
      <c r="C5" s="40"/>
      <c r="D5" s="40"/>
      <c r="F5" s="2" t="s">
        <v>14</v>
      </c>
    </row>
    <row r="6" spans="1:8">
      <c r="A6" s="48" t="s">
        <v>157</v>
      </c>
      <c r="B6" s="48" t="s">
        <v>156</v>
      </c>
      <c r="F6" s="47" t="s">
        <v>155</v>
      </c>
      <c r="G6" s="42" t="s">
        <v>154</v>
      </c>
      <c r="H6" s="42" t="s">
        <v>153</v>
      </c>
    </row>
    <row r="7" spans="1:8">
      <c r="A7" s="46" t="s">
        <v>152</v>
      </c>
      <c r="B7" s="45">
        <v>8498999</v>
      </c>
      <c r="F7" s="30" t="s">
        <v>96</v>
      </c>
      <c r="G7" s="43" t="s">
        <v>151</v>
      </c>
      <c r="H7" s="42" t="s">
        <v>133</v>
      </c>
    </row>
    <row r="8" spans="1:8">
      <c r="A8" s="46" t="s">
        <v>150</v>
      </c>
      <c r="B8" s="45">
        <v>7489991</v>
      </c>
      <c r="F8" s="31" t="s">
        <v>94</v>
      </c>
      <c r="G8" s="43" t="s">
        <v>149</v>
      </c>
      <c r="H8" s="42" t="s">
        <v>148</v>
      </c>
    </row>
    <row r="9" spans="1:8">
      <c r="A9" s="46" t="s">
        <v>147</v>
      </c>
      <c r="B9" s="45">
        <v>7272997</v>
      </c>
      <c r="F9" s="31" t="s">
        <v>91</v>
      </c>
      <c r="G9" s="43" t="s">
        <v>146</v>
      </c>
      <c r="H9" s="42" t="s">
        <v>145</v>
      </c>
    </row>
    <row r="10" spans="1:8">
      <c r="A10" s="46" t="s">
        <v>144</v>
      </c>
      <c r="B10" s="45">
        <v>5072009</v>
      </c>
      <c r="F10" s="31" t="s">
        <v>143</v>
      </c>
      <c r="G10" s="43" t="s">
        <v>142</v>
      </c>
      <c r="H10" s="42" t="s">
        <v>120</v>
      </c>
    </row>
    <row r="11" spans="1:8">
      <c r="A11" s="46" t="s">
        <v>141</v>
      </c>
      <c r="B11" s="45">
        <v>6491716</v>
      </c>
      <c r="F11" s="31" t="s">
        <v>140</v>
      </c>
      <c r="G11" s="43" t="s">
        <v>139</v>
      </c>
      <c r="H11" s="42" t="s">
        <v>138</v>
      </c>
    </row>
    <row r="12" spans="1:8">
      <c r="A12" s="46" t="s">
        <v>137</v>
      </c>
      <c r="B12" s="45">
        <v>5732222</v>
      </c>
      <c r="F12" s="31" t="s">
        <v>87</v>
      </c>
      <c r="G12" s="43" t="s">
        <v>136</v>
      </c>
      <c r="H12" s="42" t="s">
        <v>133</v>
      </c>
    </row>
    <row r="13" spans="1:8">
      <c r="A13" s="46" t="s">
        <v>135</v>
      </c>
      <c r="B13" s="45">
        <v>6425309</v>
      </c>
      <c r="F13" s="29" t="s">
        <v>16</v>
      </c>
      <c r="G13" s="43" t="s">
        <v>134</v>
      </c>
      <c r="H13" s="42" t="s">
        <v>133</v>
      </c>
    </row>
    <row r="14" spans="1:8">
      <c r="A14" s="46" t="s">
        <v>132</v>
      </c>
      <c r="B14" s="45">
        <v>5549536</v>
      </c>
      <c r="F14" s="29" t="s">
        <v>84</v>
      </c>
      <c r="G14" s="43" t="s">
        <v>131</v>
      </c>
      <c r="H14" s="42" t="s">
        <v>130</v>
      </c>
    </row>
    <row r="15" spans="1:8">
      <c r="A15" s="46" t="s">
        <v>129</v>
      </c>
      <c r="B15" s="45">
        <v>7502283</v>
      </c>
      <c r="F15" s="29" t="s">
        <v>81</v>
      </c>
      <c r="G15" s="43" t="s">
        <v>128</v>
      </c>
      <c r="H15" s="42" t="s">
        <v>124</v>
      </c>
    </row>
    <row r="16" spans="1:8">
      <c r="A16" s="46" t="s">
        <v>127</v>
      </c>
      <c r="B16" s="45">
        <v>4749565</v>
      </c>
      <c r="F16" s="44" t="s">
        <v>126</v>
      </c>
      <c r="G16" s="43" t="s">
        <v>125</v>
      </c>
      <c r="H16" s="42" t="s">
        <v>124</v>
      </c>
    </row>
    <row r="17" spans="1:8">
      <c r="A17" s="46" t="s">
        <v>123</v>
      </c>
      <c r="B17" s="45">
        <v>6863528</v>
      </c>
      <c r="C17" s="40"/>
      <c r="F17" s="44" t="s">
        <v>122</v>
      </c>
      <c r="G17" s="43" t="s">
        <v>121</v>
      </c>
      <c r="H17" s="42" t="s">
        <v>120</v>
      </c>
    </row>
    <row r="18" spans="1:8">
      <c r="A18" s="40"/>
      <c r="B18" s="40"/>
      <c r="C18" s="40"/>
      <c r="D18" s="40"/>
      <c r="F18" s="41"/>
    </row>
    <row r="19" spans="1:8">
      <c r="A19" s="40"/>
      <c r="B19" s="40"/>
      <c r="C19" s="40"/>
      <c r="D19" s="40"/>
    </row>
    <row r="20" spans="1:8">
      <c r="A20" s="40"/>
      <c r="B20" s="40"/>
      <c r="C20" s="40"/>
      <c r="D20" s="40"/>
    </row>
    <row r="21" spans="1:8">
      <c r="A21" s="40"/>
      <c r="B21" s="40"/>
      <c r="C21" s="40"/>
      <c r="D21" s="40"/>
    </row>
    <row r="22" spans="1:8">
      <c r="A22" s="40"/>
      <c r="B22" s="40"/>
      <c r="C22" s="40"/>
      <c r="D22" s="40"/>
    </row>
  </sheetData>
  <mergeCells count="3">
    <mergeCell ref="F1:H1"/>
    <mergeCell ref="B2:D2"/>
    <mergeCell ref="B3:D3"/>
  </mergeCells>
  <phoneticPr fontId="2" type="noConversion"/>
  <dataValidations count="1">
    <dataValidation type="list" allowBlank="1" showInputMessage="1" showErrorMessage="1" sqref="F3" xr:uid="{00000000-0002-0000-0000-000000000000}">
      <formula1>$F$7:$F$17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A18C0-30AF-49DD-9159-1C349C210222}">
  <dimension ref="A1:F22"/>
  <sheetViews>
    <sheetView workbookViewId="0"/>
  </sheetViews>
  <sheetFormatPr defaultRowHeight="16.899999999999999"/>
  <cols>
    <col min="1" max="4" width="10.75" customWidth="1"/>
    <col min="5" max="5" width="11.75" bestFit="1" customWidth="1"/>
    <col min="6" max="6" width="10.75" customWidth="1"/>
  </cols>
  <sheetData>
    <row r="1" spans="1:6">
      <c r="A1" s="2" t="s">
        <v>119</v>
      </c>
      <c r="D1" s="2" t="s">
        <v>118</v>
      </c>
    </row>
    <row r="2" spans="1:6">
      <c r="A2" s="8" t="s">
        <v>117</v>
      </c>
      <c r="B2" s="39">
        <v>0.02</v>
      </c>
      <c r="D2" s="8" t="s">
        <v>117</v>
      </c>
      <c r="E2" s="39">
        <v>0.05</v>
      </c>
    </row>
    <row r="3" spans="1:6">
      <c r="A3" s="8" t="s">
        <v>116</v>
      </c>
      <c r="B3" s="38">
        <v>3</v>
      </c>
      <c r="D3" s="8" t="s">
        <v>116</v>
      </c>
      <c r="E3" s="38">
        <v>30</v>
      </c>
    </row>
    <row r="4" spans="1:6">
      <c r="A4" s="8" t="s">
        <v>115</v>
      </c>
      <c r="B4" s="14">
        <v>100000</v>
      </c>
      <c r="D4" s="8" t="s">
        <v>114</v>
      </c>
      <c r="E4" s="14">
        <v>500000</v>
      </c>
    </row>
    <row r="5" spans="1:6">
      <c r="A5" s="37" t="s">
        <v>113</v>
      </c>
      <c r="B5" s="36"/>
      <c r="D5" s="37" t="s">
        <v>112</v>
      </c>
      <c r="E5" s="36"/>
    </row>
    <row r="7" spans="1:6">
      <c r="A7" s="2" t="s">
        <v>111</v>
      </c>
    </row>
    <row r="8" spans="1:6">
      <c r="A8" s="1" t="s">
        <v>25</v>
      </c>
      <c r="B8" s="1" t="s">
        <v>10</v>
      </c>
      <c r="C8" s="1" t="s">
        <v>24</v>
      </c>
      <c r="D8" s="1" t="s">
        <v>23</v>
      </c>
      <c r="E8" s="1" t="s">
        <v>110</v>
      </c>
      <c r="F8" s="3" t="s">
        <v>109</v>
      </c>
    </row>
    <row r="9" spans="1:6">
      <c r="A9" s="1" t="s">
        <v>22</v>
      </c>
      <c r="B9" s="8">
        <v>50</v>
      </c>
      <c r="C9" s="14">
        <v>3500</v>
      </c>
      <c r="D9" s="14">
        <f>B9*C9</f>
        <v>175000</v>
      </c>
      <c r="E9" s="8">
        <v>3</v>
      </c>
      <c r="F9" s="36"/>
    </row>
    <row r="10" spans="1:6">
      <c r="A10" s="1" t="s">
        <v>21</v>
      </c>
      <c r="B10" s="8">
        <v>30</v>
      </c>
      <c r="C10" s="14">
        <v>4000</v>
      </c>
      <c r="D10" s="14">
        <f>B10*C10</f>
        <v>120000</v>
      </c>
      <c r="E10" s="8">
        <v>2</v>
      </c>
      <c r="F10" s="36"/>
    </row>
    <row r="11" spans="1:6">
      <c r="A11" s="1" t="s">
        <v>20</v>
      </c>
      <c r="B11" s="8">
        <v>20</v>
      </c>
      <c r="C11" s="14">
        <v>5000</v>
      </c>
      <c r="D11" s="14">
        <f>B11*C11</f>
        <v>100000</v>
      </c>
      <c r="E11" s="8">
        <v>5</v>
      </c>
      <c r="F11" s="36"/>
    </row>
    <row r="12" spans="1:6">
      <c r="A12" s="1" t="s">
        <v>19</v>
      </c>
      <c r="B12" s="8">
        <v>10</v>
      </c>
      <c r="C12" s="14">
        <v>5500</v>
      </c>
      <c r="D12" s="14">
        <f>B12*C12</f>
        <v>55000</v>
      </c>
      <c r="E12" s="8">
        <v>3</v>
      </c>
      <c r="F12" s="36"/>
    </row>
    <row r="13" spans="1:6">
      <c r="A13" s="1" t="s">
        <v>18</v>
      </c>
      <c r="B13" s="8">
        <v>55</v>
      </c>
      <c r="C13" s="14">
        <v>8000</v>
      </c>
      <c r="D13" s="14">
        <f>B13*C13</f>
        <v>440000</v>
      </c>
      <c r="E13" s="8">
        <v>12</v>
      </c>
      <c r="F13" s="36"/>
    </row>
    <row r="14" spans="1:6">
      <c r="A14" s="1" t="s">
        <v>17</v>
      </c>
      <c r="B14" s="8">
        <v>80</v>
      </c>
      <c r="C14" s="14">
        <v>3500</v>
      </c>
      <c r="D14" s="14">
        <f>B14*C14</f>
        <v>280000</v>
      </c>
      <c r="E14" s="8">
        <v>9</v>
      </c>
      <c r="F14" s="36"/>
    </row>
    <row r="15" spans="1:6">
      <c r="A15" s="1" t="s">
        <v>16</v>
      </c>
      <c r="B15" s="8">
        <v>100</v>
      </c>
      <c r="C15" s="14">
        <v>2000</v>
      </c>
      <c r="D15" s="14">
        <f>B15*C15</f>
        <v>200000</v>
      </c>
      <c r="E15" s="8">
        <v>2</v>
      </c>
      <c r="F15" s="36"/>
    </row>
    <row r="16" spans="1:6">
      <c r="A16" s="1" t="s">
        <v>15</v>
      </c>
      <c r="B16" s="8">
        <v>24</v>
      </c>
      <c r="C16" s="14">
        <v>2500</v>
      </c>
      <c r="D16" s="14">
        <f>B16*C16</f>
        <v>60000</v>
      </c>
      <c r="E16" s="8">
        <v>6</v>
      </c>
      <c r="F16" s="36"/>
    </row>
    <row r="17" customFormat="1"/>
    <row r="18" customFormat="1"/>
    <row r="19" customFormat="1"/>
    <row r="20" customFormat="1"/>
    <row r="21" customFormat="1"/>
    <row r="22" customFormat="1"/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EFAD6-4CDA-4AF6-8823-781A2F75B1B4}">
  <dimension ref="A1:H24"/>
  <sheetViews>
    <sheetView workbookViewId="0"/>
  </sheetViews>
  <sheetFormatPr defaultRowHeight="16.899999999999999"/>
  <cols>
    <col min="1" max="3" width="10.75" customWidth="1"/>
    <col min="4" max="4" width="12.375" bestFit="1" customWidth="1"/>
    <col min="5" max="8" width="10.75" customWidth="1"/>
  </cols>
  <sheetData>
    <row r="1" spans="1:8">
      <c r="A1" s="2" t="s">
        <v>11</v>
      </c>
    </row>
    <row r="2" spans="1:8">
      <c r="A2" s="1" t="s">
        <v>0</v>
      </c>
      <c r="B2" s="1" t="s">
        <v>108</v>
      </c>
      <c r="C2" s="1" t="s">
        <v>107</v>
      </c>
      <c r="D2" s="1" t="s">
        <v>106</v>
      </c>
      <c r="E2" s="1" t="s">
        <v>105</v>
      </c>
      <c r="F2" s="1" t="s">
        <v>104</v>
      </c>
      <c r="G2" s="1" t="s">
        <v>103</v>
      </c>
      <c r="H2" s="3" t="s">
        <v>102</v>
      </c>
    </row>
    <row r="3" spans="1:8">
      <c r="A3" s="1" t="s">
        <v>22</v>
      </c>
      <c r="B3" s="8">
        <v>90</v>
      </c>
      <c r="C3" s="8">
        <v>100</v>
      </c>
      <c r="D3" s="8">
        <v>95</v>
      </c>
      <c r="E3" s="8">
        <v>98</v>
      </c>
      <c r="F3" s="8">
        <f>SUM(B3:E3)</f>
        <v>383</v>
      </c>
      <c r="G3" s="8"/>
      <c r="H3" s="1"/>
    </row>
    <row r="4" spans="1:8">
      <c r="A4" s="1" t="s">
        <v>21</v>
      </c>
      <c r="B4" s="8">
        <v>85</v>
      </c>
      <c r="C4" s="8">
        <v>100</v>
      </c>
      <c r="D4" s="8">
        <v>78</v>
      </c>
      <c r="E4" s="8">
        <v>85</v>
      </c>
      <c r="F4" s="8">
        <f>SUM(B4:E4)</f>
        <v>348</v>
      </c>
      <c r="G4" s="8">
        <v>2</v>
      </c>
      <c r="H4" s="1"/>
    </row>
    <row r="5" spans="1:8">
      <c r="A5" s="1" t="s">
        <v>20</v>
      </c>
      <c r="B5" s="8">
        <v>99</v>
      </c>
      <c r="C5" s="8">
        <v>92</v>
      </c>
      <c r="D5" s="8">
        <v>84</v>
      </c>
      <c r="E5" s="8">
        <v>90</v>
      </c>
      <c r="F5" s="8">
        <f>SUM(B5:E5)</f>
        <v>365</v>
      </c>
      <c r="G5" s="8"/>
      <c r="H5" s="1"/>
    </row>
    <row r="6" spans="1:8">
      <c r="A6" s="1" t="s">
        <v>19</v>
      </c>
      <c r="B6" s="8">
        <v>73</v>
      </c>
      <c r="C6" s="8">
        <v>71</v>
      </c>
      <c r="D6" s="8">
        <v>77</v>
      </c>
      <c r="E6" s="8">
        <v>60</v>
      </c>
      <c r="F6" s="8">
        <f>SUM(B6:E6)</f>
        <v>281</v>
      </c>
      <c r="G6" s="8">
        <v>2</v>
      </c>
      <c r="H6" s="1"/>
    </row>
    <row r="7" spans="1:8">
      <c r="A7" s="1" t="s">
        <v>18</v>
      </c>
      <c r="B7" s="8">
        <v>75</v>
      </c>
      <c r="C7" s="8">
        <v>60</v>
      </c>
      <c r="D7" s="8">
        <v>56</v>
      </c>
      <c r="E7" s="8">
        <v>65</v>
      </c>
      <c r="F7" s="8">
        <f>SUM(B7:E7)</f>
        <v>256</v>
      </c>
      <c r="G7" s="8">
        <v>2</v>
      </c>
      <c r="H7" s="1"/>
    </row>
    <row r="8" spans="1:8">
      <c r="A8" s="1" t="s">
        <v>17</v>
      </c>
      <c r="B8" s="8">
        <v>91</v>
      </c>
      <c r="C8" s="8">
        <v>73</v>
      </c>
      <c r="D8" s="8">
        <v>96</v>
      </c>
      <c r="E8" s="8">
        <v>91</v>
      </c>
      <c r="F8" s="8">
        <f>SUM(B8:E8)</f>
        <v>351</v>
      </c>
      <c r="G8" s="8"/>
      <c r="H8" s="1"/>
    </row>
    <row r="9" spans="1:8">
      <c r="A9" s="1" t="s">
        <v>16</v>
      </c>
      <c r="B9" s="8">
        <v>78</v>
      </c>
      <c r="C9" s="8">
        <v>90</v>
      </c>
      <c r="D9" s="8">
        <v>77</v>
      </c>
      <c r="E9" s="8">
        <v>87</v>
      </c>
      <c r="F9" s="8">
        <f>SUM(B9:E9)</f>
        <v>332</v>
      </c>
      <c r="G9" s="8">
        <v>3</v>
      </c>
      <c r="H9" s="1"/>
    </row>
    <row r="10" spans="1:8">
      <c r="A10" s="1" t="s">
        <v>15</v>
      </c>
      <c r="B10" s="8">
        <v>75</v>
      </c>
      <c r="C10" s="8">
        <v>92</v>
      </c>
      <c r="D10" s="8">
        <v>89</v>
      </c>
      <c r="E10" s="8">
        <v>94</v>
      </c>
      <c r="F10" s="8">
        <f>SUM(B10:E10)</f>
        <v>350</v>
      </c>
      <c r="G10" s="8"/>
      <c r="H10" s="1"/>
    </row>
    <row r="11" spans="1:8">
      <c r="A11" s="1" t="s">
        <v>84</v>
      </c>
      <c r="B11" s="8">
        <v>98</v>
      </c>
      <c r="C11" s="8">
        <v>96</v>
      </c>
      <c r="D11" s="8">
        <v>86</v>
      </c>
      <c r="E11" s="8">
        <v>89</v>
      </c>
      <c r="F11" s="8">
        <f>SUM(B11:E11)</f>
        <v>369</v>
      </c>
      <c r="G11" s="8"/>
      <c r="H11" s="1"/>
    </row>
    <row r="12" spans="1:8">
      <c r="A12" s="1" t="s">
        <v>101</v>
      </c>
      <c r="B12" s="8">
        <v>63</v>
      </c>
      <c r="C12" s="8">
        <v>40</v>
      </c>
      <c r="D12" s="8">
        <v>55</v>
      </c>
      <c r="E12" s="8">
        <v>50</v>
      </c>
      <c r="F12" s="8">
        <f>SUM(B12:E12)</f>
        <v>208</v>
      </c>
      <c r="G12" s="8">
        <v>2</v>
      </c>
      <c r="H12" s="1"/>
    </row>
    <row r="14" spans="1:8">
      <c r="A14" s="2" t="s">
        <v>12</v>
      </c>
      <c r="B14" s="35"/>
      <c r="C14" s="35"/>
      <c r="F14" s="2" t="s">
        <v>13</v>
      </c>
    </row>
    <row r="15" spans="1:8">
      <c r="A15" s="33" t="s">
        <v>26</v>
      </c>
      <c r="B15" s="34" t="s">
        <v>100</v>
      </c>
      <c r="C15" s="33" t="s">
        <v>99</v>
      </c>
      <c r="D15" s="33" t="s">
        <v>98</v>
      </c>
      <c r="F15" s="33" t="s">
        <v>26</v>
      </c>
      <c r="G15" s="33" t="s">
        <v>97</v>
      </c>
    </row>
    <row r="16" spans="1:8">
      <c r="A16" s="30" t="s">
        <v>96</v>
      </c>
      <c r="B16" s="30"/>
      <c r="C16" s="30" t="s">
        <v>83</v>
      </c>
      <c r="D16" s="30" t="s">
        <v>82</v>
      </c>
      <c r="F16" s="12" t="s">
        <v>96</v>
      </c>
      <c r="G16" s="12" t="s">
        <v>95</v>
      </c>
    </row>
    <row r="17" spans="1:7">
      <c r="A17" s="31" t="s">
        <v>94</v>
      </c>
      <c r="B17" s="30"/>
      <c r="C17" s="31" t="s">
        <v>86</v>
      </c>
      <c r="D17" s="31" t="s">
        <v>92</v>
      </c>
      <c r="F17" s="12" t="s">
        <v>81</v>
      </c>
      <c r="G17" s="12" t="s">
        <v>93</v>
      </c>
    </row>
    <row r="18" spans="1:7">
      <c r="A18" s="31" t="s">
        <v>91</v>
      </c>
      <c r="B18" s="30"/>
      <c r="C18" s="31" t="s">
        <v>86</v>
      </c>
      <c r="D18" s="31" t="s">
        <v>92</v>
      </c>
      <c r="F18" s="32" t="s">
        <v>91</v>
      </c>
      <c r="G18" s="32" t="s">
        <v>90</v>
      </c>
    </row>
    <row r="19" spans="1:7">
      <c r="A19" s="31" t="s">
        <v>81</v>
      </c>
      <c r="B19" s="30"/>
      <c r="C19" s="31" t="s">
        <v>89</v>
      </c>
      <c r="D19" s="31" t="s">
        <v>85</v>
      </c>
      <c r="F19" s="32" t="s">
        <v>87</v>
      </c>
      <c r="G19" s="32" t="s">
        <v>88</v>
      </c>
    </row>
    <row r="20" spans="1:7">
      <c r="A20" s="31" t="s">
        <v>87</v>
      </c>
      <c r="B20" s="30"/>
      <c r="C20" s="31" t="s">
        <v>86</v>
      </c>
      <c r="D20" s="31" t="s">
        <v>85</v>
      </c>
    </row>
    <row r="21" spans="1:7">
      <c r="A21" s="31" t="s">
        <v>87</v>
      </c>
      <c r="B21" s="30"/>
      <c r="C21" s="31" t="s">
        <v>86</v>
      </c>
      <c r="D21" s="31" t="s">
        <v>85</v>
      </c>
    </row>
    <row r="22" spans="1:7">
      <c r="A22" s="29" t="s">
        <v>16</v>
      </c>
      <c r="B22" s="30"/>
      <c r="C22" s="29" t="s">
        <v>83</v>
      </c>
      <c r="D22" s="29" t="s">
        <v>82</v>
      </c>
    </row>
    <row r="23" spans="1:7">
      <c r="A23" s="29" t="s">
        <v>84</v>
      </c>
      <c r="B23" s="30"/>
      <c r="C23" s="29" t="s">
        <v>83</v>
      </c>
      <c r="D23" s="29" t="s">
        <v>82</v>
      </c>
    </row>
    <row r="24" spans="1:7">
      <c r="A24" s="29" t="s">
        <v>81</v>
      </c>
      <c r="B24" s="30"/>
      <c r="C24" s="29" t="s">
        <v>80</v>
      </c>
      <c r="D24" s="29" t="s">
        <v>79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AEE1F-6446-4522-9580-1BF82ADA2879}">
  <dimension ref="A1:H22"/>
  <sheetViews>
    <sheetView workbookViewId="0"/>
  </sheetViews>
  <sheetFormatPr defaultColWidth="9" defaultRowHeight="16.899999999999999"/>
  <cols>
    <col min="1" max="1" width="18.375" style="35" customWidth="1"/>
    <col min="2" max="2" width="17.25" style="35" bestFit="1" customWidth="1"/>
    <col min="3" max="3" width="13.75" style="35" customWidth="1"/>
    <col min="4" max="4" width="13.5" style="35" customWidth="1"/>
    <col min="5" max="6" width="9" style="35"/>
    <col min="7" max="8" width="13.75" style="35" customWidth="1"/>
    <col min="9" max="10" width="13.375" style="35" bestFit="1" customWidth="1"/>
    <col min="11" max="16384" width="9" style="35"/>
  </cols>
  <sheetData>
    <row r="1" spans="1:8">
      <c r="A1" s="49" t="s">
        <v>162</v>
      </c>
      <c r="B1" s="40"/>
      <c r="C1" s="40"/>
      <c r="D1" s="40"/>
      <c r="F1" s="61" t="s">
        <v>161</v>
      </c>
      <c r="G1" s="61"/>
      <c r="H1" s="61"/>
    </row>
    <row r="2" spans="1:8">
      <c r="A2" s="60" t="s">
        <v>160</v>
      </c>
      <c r="B2" s="59" t="s">
        <v>159</v>
      </c>
      <c r="C2" s="58"/>
      <c r="D2" s="57"/>
      <c r="F2" s="56" t="s">
        <v>155</v>
      </c>
      <c r="G2" s="55" t="s">
        <v>154</v>
      </c>
      <c r="H2" s="55" t="s">
        <v>153</v>
      </c>
    </row>
    <row r="3" spans="1:8">
      <c r="A3" s="54" t="b">
        <f>B7*50%&gt;=3000000</f>
        <v>1</v>
      </c>
      <c r="B3" s="53">
        <f>DCOUNTA(A6:B17,B6,A2:A3)</f>
        <v>7</v>
      </c>
      <c r="C3" s="53"/>
      <c r="D3" s="52"/>
      <c r="F3" s="31" t="s">
        <v>122</v>
      </c>
      <c r="G3" s="15" t="str">
        <f>DGET($F$6:$H$17,G2,$F$2:$F$3)</f>
        <v>010-3344-6543</v>
      </c>
      <c r="H3" s="15" t="str">
        <f>DGET($F$6:$H$17,H2,$F$2:$F$3)</f>
        <v>고양</v>
      </c>
    </row>
    <row r="4" spans="1:8">
      <c r="A4" s="51"/>
      <c r="B4" s="40"/>
      <c r="C4" s="50"/>
      <c r="D4" s="40"/>
    </row>
    <row r="5" spans="1:8">
      <c r="A5" s="49" t="s">
        <v>158</v>
      </c>
      <c r="B5" s="40"/>
      <c r="C5" s="40"/>
      <c r="D5" s="40"/>
      <c r="F5" s="2" t="s">
        <v>14</v>
      </c>
    </row>
    <row r="6" spans="1:8">
      <c r="A6" s="48" t="s">
        <v>157</v>
      </c>
      <c r="B6" s="48" t="s">
        <v>156</v>
      </c>
      <c r="F6" s="47" t="s">
        <v>155</v>
      </c>
      <c r="G6" s="42" t="s">
        <v>154</v>
      </c>
      <c r="H6" s="42" t="s">
        <v>153</v>
      </c>
    </row>
    <row r="7" spans="1:8">
      <c r="A7" s="46" t="s">
        <v>152</v>
      </c>
      <c r="B7" s="45">
        <v>8498999</v>
      </c>
      <c r="F7" s="30" t="s">
        <v>96</v>
      </c>
      <c r="G7" s="43" t="s">
        <v>151</v>
      </c>
      <c r="H7" s="42" t="s">
        <v>133</v>
      </c>
    </row>
    <row r="8" spans="1:8">
      <c r="A8" s="46" t="s">
        <v>150</v>
      </c>
      <c r="B8" s="45">
        <v>7489991</v>
      </c>
      <c r="F8" s="31" t="s">
        <v>94</v>
      </c>
      <c r="G8" s="43" t="s">
        <v>149</v>
      </c>
      <c r="H8" s="42" t="s">
        <v>148</v>
      </c>
    </row>
    <row r="9" spans="1:8">
      <c r="A9" s="46" t="s">
        <v>147</v>
      </c>
      <c r="B9" s="45">
        <v>7272997</v>
      </c>
      <c r="F9" s="31" t="s">
        <v>91</v>
      </c>
      <c r="G9" s="43" t="s">
        <v>146</v>
      </c>
      <c r="H9" s="42" t="s">
        <v>145</v>
      </c>
    </row>
    <row r="10" spans="1:8">
      <c r="A10" s="46" t="s">
        <v>144</v>
      </c>
      <c r="B10" s="45">
        <v>5072009</v>
      </c>
      <c r="F10" s="31" t="s">
        <v>143</v>
      </c>
      <c r="G10" s="43" t="s">
        <v>142</v>
      </c>
      <c r="H10" s="42" t="s">
        <v>120</v>
      </c>
    </row>
    <row r="11" spans="1:8">
      <c r="A11" s="46" t="s">
        <v>141</v>
      </c>
      <c r="B11" s="45">
        <v>6491716</v>
      </c>
      <c r="F11" s="31" t="s">
        <v>140</v>
      </c>
      <c r="G11" s="43" t="s">
        <v>139</v>
      </c>
      <c r="H11" s="42" t="s">
        <v>138</v>
      </c>
    </row>
    <row r="12" spans="1:8">
      <c r="A12" s="46" t="s">
        <v>137</v>
      </c>
      <c r="B12" s="45">
        <v>5732222</v>
      </c>
      <c r="F12" s="31" t="s">
        <v>87</v>
      </c>
      <c r="G12" s="43" t="s">
        <v>136</v>
      </c>
      <c r="H12" s="42" t="s">
        <v>133</v>
      </c>
    </row>
    <row r="13" spans="1:8">
      <c r="A13" s="46" t="s">
        <v>135</v>
      </c>
      <c r="B13" s="45">
        <v>6425309</v>
      </c>
      <c r="F13" s="29" t="s">
        <v>16</v>
      </c>
      <c r="G13" s="43" t="s">
        <v>134</v>
      </c>
      <c r="H13" s="42" t="s">
        <v>133</v>
      </c>
    </row>
    <row r="14" spans="1:8">
      <c r="A14" s="46" t="s">
        <v>132</v>
      </c>
      <c r="B14" s="45">
        <v>5549536</v>
      </c>
      <c r="F14" s="29" t="s">
        <v>84</v>
      </c>
      <c r="G14" s="43" t="s">
        <v>131</v>
      </c>
      <c r="H14" s="42" t="s">
        <v>130</v>
      </c>
    </row>
    <row r="15" spans="1:8">
      <c r="A15" s="46" t="s">
        <v>129</v>
      </c>
      <c r="B15" s="45">
        <v>7502283</v>
      </c>
      <c r="F15" s="29" t="s">
        <v>81</v>
      </c>
      <c r="G15" s="43" t="s">
        <v>128</v>
      </c>
      <c r="H15" s="42" t="s">
        <v>124</v>
      </c>
    </row>
    <row r="16" spans="1:8">
      <c r="A16" s="46" t="s">
        <v>127</v>
      </c>
      <c r="B16" s="45">
        <v>4749565</v>
      </c>
      <c r="F16" s="44" t="s">
        <v>126</v>
      </c>
      <c r="G16" s="43" t="s">
        <v>125</v>
      </c>
      <c r="H16" s="42" t="s">
        <v>124</v>
      </c>
    </row>
    <row r="17" spans="1:8">
      <c r="A17" s="46" t="s">
        <v>123</v>
      </c>
      <c r="B17" s="45">
        <v>6863528</v>
      </c>
      <c r="C17" s="40"/>
      <c r="F17" s="44" t="s">
        <v>122</v>
      </c>
      <c r="G17" s="43" t="s">
        <v>121</v>
      </c>
      <c r="H17" s="42" t="s">
        <v>120</v>
      </c>
    </row>
    <row r="18" spans="1:8">
      <c r="A18" s="40"/>
      <c r="B18" s="40"/>
      <c r="C18" s="40"/>
      <c r="D18" s="40"/>
      <c r="F18" s="41"/>
    </row>
    <row r="19" spans="1:8">
      <c r="A19" s="40"/>
      <c r="B19" s="40"/>
      <c r="C19" s="40"/>
      <c r="D19" s="40"/>
    </row>
    <row r="20" spans="1:8">
      <c r="A20" s="40"/>
      <c r="B20" s="40"/>
      <c r="C20" s="40"/>
      <c r="D20" s="40"/>
    </row>
    <row r="21" spans="1:8">
      <c r="A21" s="40"/>
      <c r="B21" s="40"/>
      <c r="C21" s="40"/>
      <c r="D21" s="40"/>
    </row>
    <row r="22" spans="1:8">
      <c r="A22" s="40"/>
      <c r="B22" s="40"/>
      <c r="C22" s="40"/>
      <c r="D22" s="40"/>
    </row>
  </sheetData>
  <mergeCells count="3">
    <mergeCell ref="F1:H1"/>
    <mergeCell ref="B2:D2"/>
    <mergeCell ref="B3:D3"/>
  </mergeCells>
  <phoneticPr fontId="2" type="noConversion"/>
  <dataValidations count="1">
    <dataValidation type="list" allowBlank="1" showInputMessage="1" showErrorMessage="1" sqref="F3" xr:uid="{972413A0-7550-4D70-9EF9-F7B23FF979EE}">
      <formula1>$F$7:$F$17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ED14B-B8D5-48C0-98C0-86AF3A5DC22B}">
  <dimension ref="A1:F22"/>
  <sheetViews>
    <sheetView workbookViewId="0"/>
  </sheetViews>
  <sheetFormatPr defaultRowHeight="16.899999999999999"/>
  <cols>
    <col min="1" max="4" width="10.75" customWidth="1"/>
    <col min="5" max="5" width="11.75" bestFit="1" customWidth="1"/>
    <col min="6" max="6" width="10.75" customWidth="1"/>
  </cols>
  <sheetData>
    <row r="1" spans="1:6">
      <c r="A1" s="2" t="s">
        <v>119</v>
      </c>
      <c r="D1" s="2" t="s">
        <v>118</v>
      </c>
    </row>
    <row r="2" spans="1:6">
      <c r="A2" s="8" t="s">
        <v>117</v>
      </c>
      <c r="B2" s="39">
        <v>0.02</v>
      </c>
      <c r="D2" s="8" t="s">
        <v>117</v>
      </c>
      <c r="E2" s="39">
        <v>0.05</v>
      </c>
    </row>
    <row r="3" spans="1:6">
      <c r="A3" s="8" t="s">
        <v>116</v>
      </c>
      <c r="B3" s="38">
        <v>3</v>
      </c>
      <c r="D3" s="8" t="s">
        <v>116</v>
      </c>
      <c r="E3" s="38">
        <v>30</v>
      </c>
    </row>
    <row r="4" spans="1:6">
      <c r="A4" s="8" t="s">
        <v>115</v>
      </c>
      <c r="B4" s="14">
        <v>100000</v>
      </c>
      <c r="D4" s="8" t="s">
        <v>114</v>
      </c>
      <c r="E4" s="14">
        <v>500000</v>
      </c>
    </row>
    <row r="5" spans="1:6">
      <c r="A5" s="37" t="s">
        <v>113</v>
      </c>
      <c r="B5" s="36">
        <f>-FV(B2/12,B3*12,-B4,,1)</f>
        <v>-3713189.2490745485</v>
      </c>
      <c r="D5" s="37" t="s">
        <v>112</v>
      </c>
      <c r="E5" s="36">
        <f>PV(E2/12,E3*12,-E4)</f>
        <v>93140808.52303791</v>
      </c>
    </row>
    <row r="7" spans="1:6">
      <c r="A7" s="2" t="s">
        <v>111</v>
      </c>
    </row>
    <row r="8" spans="1:6">
      <c r="A8" s="1" t="s">
        <v>25</v>
      </c>
      <c r="B8" s="1" t="s">
        <v>10</v>
      </c>
      <c r="C8" s="1" t="s">
        <v>24</v>
      </c>
      <c r="D8" s="1" t="s">
        <v>23</v>
      </c>
      <c r="E8" s="1" t="s">
        <v>110</v>
      </c>
      <c r="F8" s="3" t="s">
        <v>109</v>
      </c>
    </row>
    <row r="9" spans="1:6">
      <c r="A9" s="1" t="s">
        <v>22</v>
      </c>
      <c r="B9" s="8">
        <v>50</v>
      </c>
      <c r="C9" s="14">
        <v>3500</v>
      </c>
      <c r="D9" s="14">
        <f>B9*C9</f>
        <v>175000</v>
      </c>
      <c r="E9" s="8">
        <v>3</v>
      </c>
      <c r="F9" s="36">
        <f>ROUNDDOWN(PMT(3%/12,E9,-D9),-1)</f>
        <v>58620</v>
      </c>
    </row>
    <row r="10" spans="1:6">
      <c r="A10" s="1" t="s">
        <v>21</v>
      </c>
      <c r="B10" s="8">
        <v>30</v>
      </c>
      <c r="C10" s="14">
        <v>4000</v>
      </c>
      <c r="D10" s="14">
        <f>B10*C10</f>
        <v>120000</v>
      </c>
      <c r="E10" s="8">
        <v>2</v>
      </c>
      <c r="F10" s="36">
        <f t="shared" ref="F10:F16" si="0">ROUNDDOWN(PMT(3%/12,E10,-D10),-1)</f>
        <v>60220</v>
      </c>
    </row>
    <row r="11" spans="1:6">
      <c r="A11" s="1" t="s">
        <v>20</v>
      </c>
      <c r="B11" s="8">
        <v>20</v>
      </c>
      <c r="C11" s="14">
        <v>5000</v>
      </c>
      <c r="D11" s="14">
        <f>B11*C11</f>
        <v>100000</v>
      </c>
      <c r="E11" s="8">
        <v>5</v>
      </c>
      <c r="F11" s="36">
        <f t="shared" si="0"/>
        <v>20150</v>
      </c>
    </row>
    <row r="12" spans="1:6">
      <c r="A12" s="1" t="s">
        <v>19</v>
      </c>
      <c r="B12" s="8">
        <v>10</v>
      </c>
      <c r="C12" s="14">
        <v>5500</v>
      </c>
      <c r="D12" s="14">
        <f>B12*C12</f>
        <v>55000</v>
      </c>
      <c r="E12" s="8">
        <v>3</v>
      </c>
      <c r="F12" s="36">
        <f t="shared" si="0"/>
        <v>18420</v>
      </c>
    </row>
    <row r="13" spans="1:6">
      <c r="A13" s="1" t="s">
        <v>18</v>
      </c>
      <c r="B13" s="8">
        <v>55</v>
      </c>
      <c r="C13" s="14">
        <v>8000</v>
      </c>
      <c r="D13" s="14">
        <f>B13*C13</f>
        <v>440000</v>
      </c>
      <c r="E13" s="8">
        <v>12</v>
      </c>
      <c r="F13" s="36">
        <f t="shared" si="0"/>
        <v>37260</v>
      </c>
    </row>
    <row r="14" spans="1:6">
      <c r="A14" s="1" t="s">
        <v>17</v>
      </c>
      <c r="B14" s="8">
        <v>80</v>
      </c>
      <c r="C14" s="14">
        <v>3500</v>
      </c>
      <c r="D14" s="14">
        <f>B14*C14</f>
        <v>280000</v>
      </c>
      <c r="E14" s="8">
        <v>9</v>
      </c>
      <c r="F14" s="36">
        <f t="shared" si="0"/>
        <v>31500</v>
      </c>
    </row>
    <row r="15" spans="1:6">
      <c r="A15" s="1" t="s">
        <v>16</v>
      </c>
      <c r="B15" s="8">
        <v>100</v>
      </c>
      <c r="C15" s="14">
        <v>2000</v>
      </c>
      <c r="D15" s="14">
        <f>B15*C15</f>
        <v>200000</v>
      </c>
      <c r="E15" s="8">
        <v>2</v>
      </c>
      <c r="F15" s="36">
        <f t="shared" si="0"/>
        <v>100370</v>
      </c>
    </row>
    <row r="16" spans="1:6">
      <c r="A16" s="1" t="s">
        <v>15</v>
      </c>
      <c r="B16" s="8">
        <v>24</v>
      </c>
      <c r="C16" s="14">
        <v>2500</v>
      </c>
      <c r="D16" s="14">
        <f>B16*C16</f>
        <v>60000</v>
      </c>
      <c r="E16" s="8">
        <v>6</v>
      </c>
      <c r="F16" s="36">
        <f t="shared" si="0"/>
        <v>10080</v>
      </c>
    </row>
    <row r="17" customFormat="1"/>
    <row r="18" customFormat="1"/>
    <row r="19" customFormat="1"/>
    <row r="20" customFormat="1"/>
    <row r="21" customFormat="1"/>
    <row r="22" customFormat="1"/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B1177-159B-4047-890E-C3B45B350805}">
  <dimension ref="A1:H24"/>
  <sheetViews>
    <sheetView workbookViewId="0"/>
  </sheetViews>
  <sheetFormatPr defaultRowHeight="16.899999999999999"/>
  <cols>
    <col min="1" max="3" width="10.75" customWidth="1"/>
    <col min="4" max="4" width="12.375" bestFit="1" customWidth="1"/>
    <col min="5" max="8" width="10.75" customWidth="1"/>
  </cols>
  <sheetData>
    <row r="1" spans="1:8">
      <c r="A1" s="2" t="s">
        <v>11</v>
      </c>
    </row>
    <row r="2" spans="1:8">
      <c r="A2" s="1" t="s">
        <v>0</v>
      </c>
      <c r="B2" s="1" t="s">
        <v>108</v>
      </c>
      <c r="C2" s="1" t="s">
        <v>107</v>
      </c>
      <c r="D2" s="1" t="s">
        <v>106</v>
      </c>
      <c r="E2" s="1" t="s">
        <v>105</v>
      </c>
      <c r="F2" s="1" t="s">
        <v>104</v>
      </c>
      <c r="G2" s="1" t="s">
        <v>103</v>
      </c>
      <c r="H2" s="3" t="s">
        <v>102</v>
      </c>
    </row>
    <row r="3" spans="1:8">
      <c r="A3" s="1" t="s">
        <v>22</v>
      </c>
      <c r="B3" s="8">
        <v>90</v>
      </c>
      <c r="C3" s="8">
        <v>100</v>
      </c>
      <c r="D3" s="8">
        <v>95</v>
      </c>
      <c r="E3" s="8">
        <v>98</v>
      </c>
      <c r="F3" s="8">
        <f>SUM(B3:E3)</f>
        <v>383</v>
      </c>
      <c r="G3" s="8"/>
      <c r="H3" s="1" t="str">
        <f>IF(AND(AVERAGE(B3:E3)&gt;=AVERAGE($B$3:$E$12),ISBLANK(G3)),"통과","재시험")</f>
        <v>통과</v>
      </c>
    </row>
    <row r="4" spans="1:8">
      <c r="A4" s="1" t="s">
        <v>21</v>
      </c>
      <c r="B4" s="8">
        <v>85</v>
      </c>
      <c r="C4" s="8">
        <v>100</v>
      </c>
      <c r="D4" s="8">
        <v>78</v>
      </c>
      <c r="E4" s="8">
        <v>85</v>
      </c>
      <c r="F4" s="8">
        <f>SUM(B4:E4)</f>
        <v>348</v>
      </c>
      <c r="G4" s="8">
        <v>2</v>
      </c>
      <c r="H4" s="1" t="str">
        <f t="shared" ref="H4:H12" si="0">IF(AND(AVERAGE(B4:E4)&gt;=AVERAGE($B$3:$E$12),ISBLANK(G4)),"통과","재시험")</f>
        <v>재시험</v>
      </c>
    </row>
    <row r="5" spans="1:8">
      <c r="A5" s="1" t="s">
        <v>20</v>
      </c>
      <c r="B5" s="8">
        <v>99</v>
      </c>
      <c r="C5" s="8">
        <v>92</v>
      </c>
      <c r="D5" s="8">
        <v>84</v>
      </c>
      <c r="E5" s="8">
        <v>90</v>
      </c>
      <c r="F5" s="8">
        <f>SUM(B5:E5)</f>
        <v>365</v>
      </c>
      <c r="G5" s="8"/>
      <c r="H5" s="1" t="str">
        <f t="shared" si="0"/>
        <v>통과</v>
      </c>
    </row>
    <row r="6" spans="1:8">
      <c r="A6" s="1" t="s">
        <v>19</v>
      </c>
      <c r="B6" s="8">
        <v>73</v>
      </c>
      <c r="C6" s="8">
        <v>71</v>
      </c>
      <c r="D6" s="8">
        <v>77</v>
      </c>
      <c r="E6" s="8">
        <v>60</v>
      </c>
      <c r="F6" s="8">
        <f>SUM(B6:E6)</f>
        <v>281</v>
      </c>
      <c r="G6" s="8">
        <v>2</v>
      </c>
      <c r="H6" s="1" t="str">
        <f t="shared" si="0"/>
        <v>재시험</v>
      </c>
    </row>
    <row r="7" spans="1:8">
      <c r="A7" s="1" t="s">
        <v>18</v>
      </c>
      <c r="B7" s="8">
        <v>75</v>
      </c>
      <c r="C7" s="8">
        <v>60</v>
      </c>
      <c r="D7" s="8">
        <v>56</v>
      </c>
      <c r="E7" s="8">
        <v>65</v>
      </c>
      <c r="F7" s="8">
        <f>SUM(B7:E7)</f>
        <v>256</v>
      </c>
      <c r="G7" s="8">
        <v>2</v>
      </c>
      <c r="H7" s="1" t="str">
        <f t="shared" si="0"/>
        <v>재시험</v>
      </c>
    </row>
    <row r="8" spans="1:8">
      <c r="A8" s="1" t="s">
        <v>17</v>
      </c>
      <c r="B8" s="8">
        <v>91</v>
      </c>
      <c r="C8" s="8">
        <v>73</v>
      </c>
      <c r="D8" s="8">
        <v>96</v>
      </c>
      <c r="E8" s="8">
        <v>91</v>
      </c>
      <c r="F8" s="8">
        <f>SUM(B8:E8)</f>
        <v>351</v>
      </c>
      <c r="G8" s="8"/>
      <c r="H8" s="1" t="str">
        <f t="shared" si="0"/>
        <v>통과</v>
      </c>
    </row>
    <row r="9" spans="1:8">
      <c r="A9" s="1" t="s">
        <v>16</v>
      </c>
      <c r="B9" s="8">
        <v>78</v>
      </c>
      <c r="C9" s="8">
        <v>90</v>
      </c>
      <c r="D9" s="8">
        <v>77</v>
      </c>
      <c r="E9" s="8">
        <v>87</v>
      </c>
      <c r="F9" s="8">
        <f>SUM(B9:E9)</f>
        <v>332</v>
      </c>
      <c r="G9" s="8">
        <v>3</v>
      </c>
      <c r="H9" s="1" t="str">
        <f t="shared" si="0"/>
        <v>재시험</v>
      </c>
    </row>
    <row r="10" spans="1:8">
      <c r="A10" s="1" t="s">
        <v>15</v>
      </c>
      <c r="B10" s="8">
        <v>75</v>
      </c>
      <c r="C10" s="8">
        <v>92</v>
      </c>
      <c r="D10" s="8">
        <v>89</v>
      </c>
      <c r="E10" s="8">
        <v>94</v>
      </c>
      <c r="F10" s="8">
        <f>SUM(B10:E10)</f>
        <v>350</v>
      </c>
      <c r="G10" s="8"/>
      <c r="H10" s="1" t="str">
        <f t="shared" si="0"/>
        <v>통과</v>
      </c>
    </row>
    <row r="11" spans="1:8">
      <c r="A11" s="1" t="s">
        <v>84</v>
      </c>
      <c r="B11" s="8">
        <v>98</v>
      </c>
      <c r="C11" s="8">
        <v>96</v>
      </c>
      <c r="D11" s="8">
        <v>86</v>
      </c>
      <c r="E11" s="8">
        <v>89</v>
      </c>
      <c r="F11" s="8">
        <f>SUM(B11:E11)</f>
        <v>369</v>
      </c>
      <c r="G11" s="8"/>
      <c r="H11" s="1" t="str">
        <f t="shared" si="0"/>
        <v>통과</v>
      </c>
    </row>
    <row r="12" spans="1:8">
      <c r="A12" s="1" t="s">
        <v>101</v>
      </c>
      <c r="B12" s="8">
        <v>63</v>
      </c>
      <c r="C12" s="8">
        <v>40</v>
      </c>
      <c r="D12" s="8">
        <v>55</v>
      </c>
      <c r="E12" s="8">
        <v>50</v>
      </c>
      <c r="F12" s="8">
        <f>SUM(B12:E12)</f>
        <v>208</v>
      </c>
      <c r="G12" s="8">
        <v>2</v>
      </c>
      <c r="H12" s="1" t="str">
        <f t="shared" si="0"/>
        <v>재시험</v>
      </c>
    </row>
    <row r="14" spans="1:8">
      <c r="A14" s="2" t="s">
        <v>12</v>
      </c>
      <c r="B14" s="35"/>
      <c r="C14" s="35"/>
      <c r="F14" s="2" t="s">
        <v>13</v>
      </c>
    </row>
    <row r="15" spans="1:8">
      <c r="A15" s="33" t="s">
        <v>26</v>
      </c>
      <c r="B15" s="34" t="s">
        <v>100</v>
      </c>
      <c r="C15" s="33" t="s">
        <v>99</v>
      </c>
      <c r="D15" s="33" t="s">
        <v>98</v>
      </c>
      <c r="F15" s="33" t="s">
        <v>26</v>
      </c>
      <c r="G15" s="33" t="s">
        <v>97</v>
      </c>
    </row>
    <row r="16" spans="1:8">
      <c r="A16" s="30" t="s">
        <v>96</v>
      </c>
      <c r="B16" s="30" t="str">
        <f>IF(ISERROR(MATCH(A16,$F$16:$F$19,0)),"X","O")</f>
        <v>O</v>
      </c>
      <c r="C16" s="30" t="s">
        <v>83</v>
      </c>
      <c r="D16" s="30" t="s">
        <v>82</v>
      </c>
      <c r="F16" s="12" t="s">
        <v>96</v>
      </c>
      <c r="G16" s="12" t="s">
        <v>95</v>
      </c>
    </row>
    <row r="17" spans="1:7">
      <c r="A17" s="31" t="s">
        <v>94</v>
      </c>
      <c r="B17" s="30" t="str">
        <f t="shared" ref="B17:B24" si="1">IF(ISERROR(MATCH(A17,$F$16:$F$19,0)),"X","O")</f>
        <v>X</v>
      </c>
      <c r="C17" s="31" t="s">
        <v>86</v>
      </c>
      <c r="D17" s="31" t="s">
        <v>92</v>
      </c>
      <c r="F17" s="12" t="s">
        <v>81</v>
      </c>
      <c r="G17" s="12" t="s">
        <v>93</v>
      </c>
    </row>
    <row r="18" spans="1:7">
      <c r="A18" s="31" t="s">
        <v>91</v>
      </c>
      <c r="B18" s="30" t="str">
        <f t="shared" si="1"/>
        <v>O</v>
      </c>
      <c r="C18" s="31" t="s">
        <v>86</v>
      </c>
      <c r="D18" s="31" t="s">
        <v>92</v>
      </c>
      <c r="F18" s="32" t="s">
        <v>91</v>
      </c>
      <c r="G18" s="32" t="s">
        <v>90</v>
      </c>
    </row>
    <row r="19" spans="1:7">
      <c r="A19" s="31" t="s">
        <v>81</v>
      </c>
      <c r="B19" s="30" t="str">
        <f t="shared" si="1"/>
        <v>O</v>
      </c>
      <c r="C19" s="31" t="s">
        <v>89</v>
      </c>
      <c r="D19" s="31" t="s">
        <v>85</v>
      </c>
      <c r="F19" s="32" t="s">
        <v>87</v>
      </c>
      <c r="G19" s="32" t="s">
        <v>88</v>
      </c>
    </row>
    <row r="20" spans="1:7">
      <c r="A20" s="31" t="s">
        <v>87</v>
      </c>
      <c r="B20" s="30" t="str">
        <f t="shared" si="1"/>
        <v>O</v>
      </c>
      <c r="C20" s="31" t="s">
        <v>86</v>
      </c>
      <c r="D20" s="31" t="s">
        <v>85</v>
      </c>
    </row>
    <row r="21" spans="1:7">
      <c r="A21" s="31" t="s">
        <v>87</v>
      </c>
      <c r="B21" s="30" t="str">
        <f t="shared" si="1"/>
        <v>O</v>
      </c>
      <c r="C21" s="31" t="s">
        <v>86</v>
      </c>
      <c r="D21" s="31" t="s">
        <v>85</v>
      </c>
    </row>
    <row r="22" spans="1:7">
      <c r="A22" s="29" t="s">
        <v>16</v>
      </c>
      <c r="B22" s="30" t="str">
        <f t="shared" si="1"/>
        <v>X</v>
      </c>
      <c r="C22" s="29" t="s">
        <v>83</v>
      </c>
      <c r="D22" s="29" t="s">
        <v>82</v>
      </c>
    </row>
    <row r="23" spans="1:7">
      <c r="A23" s="29" t="s">
        <v>84</v>
      </c>
      <c r="B23" s="30" t="str">
        <f t="shared" si="1"/>
        <v>X</v>
      </c>
      <c r="C23" s="29" t="s">
        <v>83</v>
      </c>
      <c r="D23" s="29" t="s">
        <v>82</v>
      </c>
    </row>
    <row r="24" spans="1:7">
      <c r="A24" s="29" t="s">
        <v>81</v>
      </c>
      <c r="B24" s="30" t="str">
        <f t="shared" si="1"/>
        <v>O</v>
      </c>
      <c r="C24" s="29" t="s">
        <v>80</v>
      </c>
      <c r="D24" s="29" t="s">
        <v>79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이론</vt:lpstr>
      <vt:lpstr>계산작업-7</vt:lpstr>
      <vt:lpstr>계산작업-8</vt:lpstr>
      <vt:lpstr>계산작업-9</vt:lpstr>
      <vt:lpstr>계산작업-7(완성)</vt:lpstr>
      <vt:lpstr>계산작업-8(완성)</vt:lpstr>
      <vt:lpstr>계산작업-9(완성)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aso404</dc:creator>
  <cp:lastModifiedBy>ys</cp:lastModifiedBy>
  <cp:lastPrinted>2020-10-28T05:41:21Z</cp:lastPrinted>
  <dcterms:created xsi:type="dcterms:W3CDTF">2020-10-28T04:59:21Z</dcterms:created>
  <dcterms:modified xsi:type="dcterms:W3CDTF">2025-07-05T15:54:29Z</dcterms:modified>
</cp:coreProperties>
</file>